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user\Desktop\ТСН КОСМОНАВТОВ 44\общие собрания\2022\"/>
    </mc:Choice>
  </mc:AlternateContent>
  <xr:revisionPtr revIDLastSave="0" documentId="13_ncr:1_{0C13CAF3-6458-4C27-A35B-8B5BEC10308B}" xr6:coauthVersionLast="47" xr6:coauthVersionMax="47" xr10:uidLastSave="{00000000-0000-0000-0000-000000000000}"/>
  <bookViews>
    <workbookView xWindow="-120" yWindow="-120" windowWidth="24240" windowHeight="13140" tabRatio="841" xr2:uid="{00000000-000D-0000-FFFF-FFFF00000000}"/>
  </bookViews>
  <sheets>
    <sheet name="фин план" sheetId="1" r:id="rId1"/>
    <sheet name="штатное расписание" sheetId="2" r:id="rId2"/>
    <sheet name="план работ" sheetId="3" r:id="rId3"/>
    <sheet name="Лист1" sheetId="4" r:id="rId4"/>
    <sheet name="Лист2" sheetId="5" r:id="rId5"/>
    <sheet name="Лист3" sheetId="6" r:id="rId6"/>
    <sheet name="Лист4" sheetId="7" r:id="rId7"/>
  </sheets>
  <externalReferences>
    <externalReference r:id="rId8"/>
  </externalReferenc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3" i="3" l="1"/>
  <c r="B23" i="3"/>
  <c r="B21" i="3"/>
  <c r="B9" i="3"/>
  <c r="B6" i="3"/>
  <c r="C6" i="2" l="1"/>
  <c r="E6" i="2" s="1"/>
  <c r="B23" i="2"/>
  <c r="D23" i="2"/>
  <c r="F6" i="2" l="1"/>
  <c r="G6" i="2" l="1"/>
  <c r="H6" i="2" s="1"/>
  <c r="C22" i="2"/>
  <c r="E22" i="2" s="1"/>
  <c r="F22" i="2" l="1"/>
  <c r="C20" i="2"/>
  <c r="E20" i="2" s="1"/>
  <c r="G22" i="2" l="1"/>
  <c r="H22" i="2" s="1"/>
  <c r="F20" i="2"/>
  <c r="G20" i="2" l="1"/>
  <c r="H20" i="2" s="1"/>
  <c r="C19" i="2"/>
  <c r="E19" i="2" s="1"/>
  <c r="C21" i="2"/>
  <c r="C16" i="2"/>
  <c r="E16" i="2" s="1"/>
  <c r="F16" i="2" s="1"/>
  <c r="G16" i="2" s="1"/>
  <c r="C12" i="2"/>
  <c r="C13" i="2"/>
  <c r="E13" i="2" s="1"/>
  <c r="C15" i="2"/>
  <c r="E15" i="2" s="1"/>
  <c r="C11" i="2"/>
  <c r="E11" i="2" s="1"/>
  <c r="C7" i="2"/>
  <c r="E7" i="2" s="1"/>
  <c r="F7" i="2" s="1"/>
  <c r="C5" i="2"/>
  <c r="C8" i="2"/>
  <c r="E8" i="2" s="1"/>
  <c r="C9" i="2"/>
  <c r="E9" i="2" s="1"/>
  <c r="C10" i="2"/>
  <c r="E10" i="2" s="1"/>
  <c r="C14" i="2"/>
  <c r="E14" i="2" s="1"/>
  <c r="C17" i="2"/>
  <c r="E17" i="2" s="1"/>
  <c r="C18" i="2"/>
  <c r="E18" i="2" s="1"/>
  <c r="E21" i="2"/>
  <c r="G7" i="2" l="1"/>
  <c r="C23" i="2"/>
  <c r="F21" i="2"/>
  <c r="G21" i="2" s="1"/>
  <c r="F19" i="2"/>
  <c r="H16" i="2"/>
  <c r="H7" i="2"/>
  <c r="F18" i="2"/>
  <c r="G18" i="2" s="1"/>
  <c r="F17" i="2"/>
  <c r="G17" i="2" s="1"/>
  <c r="F14" i="2"/>
  <c r="G14" i="2" s="1"/>
  <c r="F10" i="2"/>
  <c r="F9" i="2"/>
  <c r="F8" i="2"/>
  <c r="F15" i="2"/>
  <c r="F13" i="2"/>
  <c r="E12" i="2"/>
  <c r="F12" i="2" s="1"/>
  <c r="E5" i="2"/>
  <c r="F11" i="2"/>
  <c r="G11" i="2" s="1"/>
  <c r="G10" i="2" l="1"/>
  <c r="H10" i="2" s="1"/>
  <c r="H15" i="2"/>
  <c r="G15" i="2"/>
  <c r="G8" i="2"/>
  <c r="H8" i="2" s="1"/>
  <c r="G13" i="2"/>
  <c r="H13" i="2" s="1"/>
  <c r="G12" i="2"/>
  <c r="G9" i="2"/>
  <c r="G19" i="2"/>
  <c r="F5" i="2"/>
  <c r="G5" i="2" s="1"/>
  <c r="E23" i="2"/>
  <c r="H21" i="2"/>
  <c r="H18" i="2"/>
  <c r="H17" i="2"/>
  <c r="H14" i="2"/>
  <c r="H12" i="2" l="1"/>
  <c r="H9" i="2"/>
  <c r="H19" i="2"/>
  <c r="F23" i="2"/>
  <c r="H11" i="2"/>
  <c r="G23" i="2" l="1"/>
  <c r="H5" i="2"/>
  <c r="G24" i="2" l="1"/>
  <c r="G25" i="2" s="1"/>
</calcChain>
</file>

<file path=xl/sharedStrings.xml><?xml version="1.0" encoding="utf-8"?>
<sst xmlns="http://schemas.openxmlformats.org/spreadsheetml/2006/main" count="130" uniqueCount="116">
  <si>
    <t>(руб)</t>
  </si>
  <si>
    <t xml:space="preserve">наименование оснований начисления платежа </t>
  </si>
  <si>
    <t>расходы тсж</t>
  </si>
  <si>
    <t>контроль</t>
  </si>
  <si>
    <t>должность по штатному расписанию</t>
  </si>
  <si>
    <t>разница доходы минус расходы</t>
  </si>
  <si>
    <t xml:space="preserve">содержание  придомовой территории  </t>
  </si>
  <si>
    <t>дворник (жилая часть )                                 дворник (нежилая часть)</t>
  </si>
  <si>
    <t>содержание контейнерной площадки</t>
  </si>
  <si>
    <t>уборка мест общего пользования (подъезды, козырьки входов, лифт, комната правления)</t>
  </si>
  <si>
    <t>уборщица</t>
  </si>
  <si>
    <t>моющие средства и хоз.инвентарь (ведра.швабры и т.п.)</t>
  </si>
  <si>
    <t>дератизация (дезинсекция)</t>
  </si>
  <si>
    <t>сумма определена исходя из стоимости услуг по договору со специализированной организацией</t>
  </si>
  <si>
    <t>тех. обслуживание и ремонт жилого здания</t>
  </si>
  <si>
    <t>тех. обслуживание и ремонт систем водоснабжения и канализования</t>
  </si>
  <si>
    <t>слесарь-сантехник</t>
  </si>
  <si>
    <t>работы согласно годового плана работ и приобретение расходных материалов для технического обслуживания  систем водоснабжения и канализования(см. на обороте)</t>
  </si>
  <si>
    <t>тех. обслуживание и ремонт электрических сетей и электрооборудования</t>
  </si>
  <si>
    <t xml:space="preserve">электрик </t>
  </si>
  <si>
    <t>тех. обслуживание и ремонт центрального отопления</t>
  </si>
  <si>
    <t>управление домом</t>
  </si>
  <si>
    <t xml:space="preserve"> Связь. Заправка картриджей и ремонт оргтехники. Бумага и канцтовары. Лицензия электронной отчетности. Оплата хостинга сайта ТСН.Тиражирование бланков, платные запросы в Росреестр для  общего собрания и почтовые расходы.  </t>
  </si>
  <si>
    <t>тех. обслуживание и ремонт  лифтов</t>
  </si>
  <si>
    <t>тех. обслуживание и ремонт домофонов и коллективных аннтен</t>
  </si>
  <si>
    <t>техник домофона</t>
  </si>
  <si>
    <t xml:space="preserve"> материалы для технического обслуживания общедомовых коллективных антенн и  домофонов и запорных устройств входных дверей</t>
  </si>
  <si>
    <t>техническое обслуживание внутридомовой системы газоснабжения</t>
  </si>
  <si>
    <t>техник газового хозяйства</t>
  </si>
  <si>
    <t>материалы для обслуживания г/х</t>
  </si>
  <si>
    <t xml:space="preserve"> тариф установлен исходя из условий  договора с ЕРЦ г.Казани</t>
  </si>
  <si>
    <t>итого</t>
  </si>
  <si>
    <t>справочно: общая площадь (кв.м)=17446.18, в том числе нежилые помещения =3742.3</t>
  </si>
  <si>
    <t>( предложено к утверждению  общим собранием членов ТСН "Космонавтов 44" )</t>
  </si>
  <si>
    <t>должность</t>
  </si>
  <si>
    <t>СТАВКА</t>
  </si>
  <si>
    <t>оклад</t>
  </si>
  <si>
    <t>на руки  (оклад-13% ндфл)</t>
  </si>
  <si>
    <t>отпускные (28календарных дней по ТК РФ)</t>
  </si>
  <si>
    <t>фот в год (оклад*12мес + отпускные)</t>
  </si>
  <si>
    <t>СПРАВОЧНО сумма по аутсортингу в месяц (при отсутствии штатных сотрудников)</t>
  </si>
  <si>
    <t>председатель</t>
  </si>
  <si>
    <t>комендант</t>
  </si>
  <si>
    <t>юрист</t>
  </si>
  <si>
    <t>бухгалтер (бух.учет)</t>
  </si>
  <si>
    <t>системный администратор</t>
  </si>
  <si>
    <t>дворник нежилая часть</t>
  </si>
  <si>
    <t>электрик</t>
  </si>
  <si>
    <t>техник г/х</t>
  </si>
  <si>
    <t xml:space="preserve">итого </t>
  </si>
  <si>
    <t>статья расходов по смете</t>
  </si>
  <si>
    <t>планируемые работы</t>
  </si>
  <si>
    <t>содержание территории</t>
  </si>
  <si>
    <t xml:space="preserve"> сумма определена исходя из стоимости технического обслуживания согласно  договора, стоиммости страхования  и тех. освидетельствования, стоимости запчастей для ремонта лифтов. обучения ответственного за лифты.  </t>
  </si>
  <si>
    <t>доплата дворнику входит в оклад по должности</t>
  </si>
  <si>
    <t>доплата дворнику за уборку контейнерной площадки тбо входит в оклад по должности</t>
  </si>
  <si>
    <t xml:space="preserve"> справочно: тарифы муниципальные</t>
  </si>
  <si>
    <t>председатель правления,  бухгалтер ,  юрист , сис.админ.</t>
  </si>
  <si>
    <t>примечание</t>
  </si>
  <si>
    <t>работы согласно годового плана работ и приобретение расходных материалов</t>
  </si>
  <si>
    <t xml:space="preserve">работы согласно годового плана работ и приобретение расходных материалов </t>
  </si>
  <si>
    <t>работы согласно годового плана работ и приобретение расходных материалов для тех.обслуживания здания</t>
  </si>
  <si>
    <t>работы согласно годового плана работ и приобретение расходных материалов и инструмента</t>
  </si>
  <si>
    <t xml:space="preserve"> расходы на выполнение работ и приобретение материалов</t>
  </si>
  <si>
    <t>сумма в  год</t>
  </si>
  <si>
    <t>разнорабочий</t>
  </si>
  <si>
    <t xml:space="preserve">тех. обслуживание и ремонт вент. каналов </t>
  </si>
  <si>
    <t>период проведения работ</t>
  </si>
  <si>
    <t xml:space="preserve"> сумма определена исходя из стоимости согласно  договора  на предоставление услуги (500руб. В месяц за 1 камеру).</t>
  </si>
  <si>
    <t>компенсация председателю  транспортные расходы</t>
  </si>
  <si>
    <t>услуги расчетно информационного центра (расчет счетов-фактур) и рко банка</t>
  </si>
  <si>
    <t>фот в год(гр.5) + налоги на фот30.02%</t>
  </si>
  <si>
    <t>доплата уборщице за доп.работы по обработке спец.средством от  ковид (500.руб за подъезд)</t>
  </si>
  <si>
    <t>комендант и разнорабоий</t>
  </si>
  <si>
    <t>техник теплового узла и приборов погодного регулирования</t>
  </si>
  <si>
    <t>услуги видеонаблюдения (6 камер)</t>
  </si>
  <si>
    <t xml:space="preserve">Укладка  желобов от водоотводных ливневых труб у каждого подъезда дома.     </t>
  </si>
  <si>
    <t>Ремонт, правка и покраска  шлагбаумов и ограждений газонов.                                                                                                                                                           Ремонт и покраска песочниц, скамеек, элементов детской площадки, замена песка в песочницах.</t>
  </si>
  <si>
    <t>Промывка и опрессовка бойлера</t>
  </si>
  <si>
    <t>Осмотр, обслуживание и ревизия ( при необходимости - замена) запорных и регулирующих устройств, насосов, фильтров и др.</t>
  </si>
  <si>
    <t xml:space="preserve">Поверка и регулирока приборов и аппаратуры системы автоматического регулирования и учета тепла.                                                                                                             </t>
  </si>
  <si>
    <t>Промывка и опрессовка системы отопления</t>
  </si>
  <si>
    <t>Выполнение мероприятий по организации раздельного сбора мусора</t>
  </si>
  <si>
    <t>Промывка и опрессовка системы ГВС</t>
  </si>
  <si>
    <t>июнь</t>
  </si>
  <si>
    <t>июль-август</t>
  </si>
  <si>
    <t>июль</t>
  </si>
  <si>
    <t>июнь-август</t>
  </si>
  <si>
    <t>июнь-июль</t>
  </si>
  <si>
    <t>май</t>
  </si>
  <si>
    <t>сентябрь-октябрь</t>
  </si>
  <si>
    <t>август-сентябрь</t>
  </si>
  <si>
    <t xml:space="preserve"> фонд оплаты труда в год (или расходы на аутсорсинг)</t>
  </si>
  <si>
    <t xml:space="preserve"> тарифы до 01.07.2022г.</t>
  </si>
  <si>
    <t xml:space="preserve"> сумма доходов на 2022 год   (сумма, расчитанная  исходя из  тарифа и общей площади)</t>
  </si>
  <si>
    <t xml:space="preserve"> расходы на ФОТ по штатному расписанию на 2022 год</t>
  </si>
  <si>
    <t>Всего  расходы  на 2022 год</t>
  </si>
  <si>
    <t>ШТАТНОЕ РАСПИСАНИЕ с 01.07.2022г.</t>
  </si>
  <si>
    <t>дворник жилая часть (6 мес. с ноября по апрель)</t>
  </si>
  <si>
    <t>дворник жилая часть (6 мес. с мая по октябрь)</t>
  </si>
  <si>
    <t xml:space="preserve"> годовой план содержания и ремонта общего имущества в доме на 2022 год</t>
  </si>
  <si>
    <t>Ремонт мягкой кровли дома с пристроенной частью, крыши лоджий и подъездных козырьков (проводить по факту протечек)</t>
  </si>
  <si>
    <t>январь-декабрь</t>
  </si>
  <si>
    <t>Проведениие работ по содержанию фасадов по мере необходимости (очистка от рекламных и прочих листовок и надписей)</t>
  </si>
  <si>
    <t>Текущий ремонт и обслуживание системы водоснабжения: осмотр и ревизия (при необходимости - замена) запорных и регулирующих устройств, насосов и фильтров, поверка и обслуживание элементов автоматического регулирования системы ГВС. Устранение засоров  канализации по факту необходимости.</t>
  </si>
  <si>
    <t>Демонтаж изоляции и обработка антикорразийным составом лежаков ХВС .</t>
  </si>
  <si>
    <t xml:space="preserve">Замена ( восстановление) теплоизоляции лежаков - до 100м.                                                                </t>
  </si>
  <si>
    <t>Установка нового шлагбаума</t>
  </si>
  <si>
    <t>май-июнь</t>
  </si>
  <si>
    <t>Обработка пешеходной части двора противогололедным реагентом. Механизированная уборка и вывоз снега.</t>
  </si>
  <si>
    <t>Сезонная подготовка детской площадки (ремонт конструкций и замена песка в детских песочницах)</t>
  </si>
  <si>
    <t>Ремонт и замена электроосветительной сети в подвальных помещениях</t>
  </si>
  <si>
    <t>Косметический ремонт лифтовых кабин, замена ленолиума. Подготовка к оформлению проектно-сметной документации по замене лифтов.</t>
  </si>
  <si>
    <t>ноябрь-декабрь</t>
  </si>
  <si>
    <t>ФИНАНСОВЫЙ  ПЛАН ТСН "КОСМОНАВТОВ 44" НА 2022 ГОД(с 01.07.2022г по 30.06.2023г.)  ( СМЕТА ДОХОДОВ И РАСХОДОВ)</t>
  </si>
  <si>
    <t xml:space="preserve"> утвержденые тарифы с 01.07.2022г.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</si>
</sst>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.00"/>
    <numFmt numFmtId="165" formatCode="#\ ##0.00_ ;[Red]\-#\ ##0.00\ "/>
    <numFmt numFmtId="166" formatCode="#\ ##0"/>
    <numFmt numFmtId="167" formatCode="#&quot; &quot;##0_ ;[Red]\-#&quot; &quot;##0\ "/>
    <numFmt numFmtId="168" formatCode="#&quot; &quot;##0.00_ ;[Red]\-#&quot; &quot;##0.00\ "/>
  </numFmts>
  <fonts count="33" x14ac:knownFonts="1">
    <font>
      <sz val="10"/>
      <name val="Arial"/>
    </font>
    <font>
      <sz val="10"/>
      <name val="Arial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u/>
      <sz val="20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2" fillId="2" borderId="0" applyBorder="0" applyAlignment="0" applyProtection="0"/>
    <xf numFmtId="0" fontId="2" fillId="3" borderId="0" applyBorder="0" applyAlignment="0" applyProtection="0"/>
    <xf numFmtId="0" fontId="2" fillId="4" borderId="0" applyBorder="0" applyAlignment="0" applyProtection="0"/>
    <xf numFmtId="0" fontId="2" fillId="5" borderId="0" applyBorder="0" applyAlignment="0" applyProtection="0"/>
    <xf numFmtId="0" fontId="2" fillId="6" borderId="0" applyBorder="0" applyAlignment="0" applyProtection="0"/>
    <xf numFmtId="0" fontId="2" fillId="7" borderId="0" applyBorder="0" applyAlignment="0" applyProtection="0"/>
    <xf numFmtId="0" fontId="2" fillId="8" borderId="0" applyBorder="0" applyAlignment="0" applyProtection="0"/>
    <xf numFmtId="0" fontId="2" fillId="9" borderId="0" applyBorder="0" applyAlignment="0" applyProtection="0"/>
    <xf numFmtId="0" fontId="2" fillId="10" borderId="0" applyBorder="0" applyAlignment="0" applyProtection="0"/>
    <xf numFmtId="0" fontId="2" fillId="5" borderId="0" applyBorder="0" applyAlignment="0" applyProtection="0"/>
    <xf numFmtId="0" fontId="2" fillId="8" borderId="0" applyBorder="0" applyAlignment="0" applyProtection="0"/>
    <xf numFmtId="0" fontId="2" fillId="11" borderId="0" applyBorder="0" applyAlignment="0" applyProtection="0"/>
    <xf numFmtId="0" fontId="3" fillId="12" borderId="0" applyBorder="0" applyAlignment="0" applyProtection="0"/>
    <xf numFmtId="0" fontId="3" fillId="9" borderId="0" applyBorder="0" applyAlignment="0" applyProtection="0"/>
    <xf numFmtId="0" fontId="3" fillId="10" borderId="0" applyBorder="0" applyAlignment="0" applyProtection="0"/>
    <xf numFmtId="0" fontId="3" fillId="13" borderId="0" applyBorder="0" applyAlignment="0" applyProtection="0"/>
    <xf numFmtId="0" fontId="3" fillId="14" borderId="0" applyBorder="0" applyAlignment="0" applyProtection="0"/>
    <xf numFmtId="0" fontId="3" fillId="15" borderId="0" applyBorder="0" applyAlignment="0" applyProtection="0"/>
    <xf numFmtId="0" fontId="3" fillId="16" borderId="0" applyBorder="0" applyAlignment="0" applyProtection="0"/>
    <xf numFmtId="0" fontId="3" fillId="17" borderId="0" applyBorder="0" applyAlignment="0" applyProtection="0"/>
    <xf numFmtId="0" fontId="3" fillId="18" borderId="0" applyBorder="0" applyAlignment="0" applyProtection="0"/>
    <xf numFmtId="0" fontId="3" fillId="13" borderId="0" applyBorder="0" applyAlignment="0" applyProtection="0"/>
    <xf numFmtId="0" fontId="3" fillId="14" borderId="0" applyBorder="0" applyAlignment="0" applyProtection="0"/>
    <xf numFmtId="0" fontId="3" fillId="19" borderId="0" applyBorder="0" applyAlignment="0" applyProtection="0"/>
    <xf numFmtId="0" fontId="4" fillId="7" borderId="1" applyAlignment="0" applyProtection="0"/>
    <xf numFmtId="0" fontId="5" fillId="20" borderId="2" applyAlignment="0" applyProtection="0"/>
    <xf numFmtId="0" fontId="6" fillId="20" borderId="1" applyAlignment="0" applyProtection="0"/>
    <xf numFmtId="0" fontId="7" fillId="0" borderId="3" applyAlignment="0" applyProtection="0"/>
    <xf numFmtId="0" fontId="8" fillId="0" borderId="4" applyAlignment="0" applyProtection="0"/>
    <xf numFmtId="0" fontId="9" fillId="0" borderId="5" applyAlignment="0" applyProtection="0"/>
    <xf numFmtId="0" fontId="9" fillId="0" borderId="0" applyBorder="0" applyAlignment="0" applyProtection="0"/>
    <xf numFmtId="0" fontId="10" fillId="0" borderId="6" applyAlignment="0" applyProtection="0"/>
    <xf numFmtId="0" fontId="11" fillId="21" borderId="7" applyAlignment="0" applyProtection="0"/>
    <xf numFmtId="0" fontId="12" fillId="0" borderId="0" applyBorder="0" applyAlignment="0" applyProtection="0"/>
    <xf numFmtId="0" fontId="13" fillId="22" borderId="0" applyBorder="0" applyAlignment="0" applyProtection="0"/>
    <xf numFmtId="0" fontId="2" fillId="0" borderId="0"/>
    <xf numFmtId="0" fontId="14" fillId="3" borderId="0" applyBorder="0" applyAlignment="0" applyProtection="0"/>
    <xf numFmtId="0" fontId="15" fillId="0" borderId="0" applyBorder="0" applyAlignment="0" applyProtection="0"/>
    <xf numFmtId="0" fontId="1" fillId="23" borderId="8" applyAlignment="0" applyProtection="0"/>
    <xf numFmtId="0" fontId="1" fillId="23" borderId="8" applyAlignment="0" applyProtection="0"/>
    <xf numFmtId="0" fontId="16" fillId="0" borderId="9" applyAlignment="0" applyProtection="0"/>
    <xf numFmtId="0" fontId="17" fillId="0" borderId="0" applyBorder="0" applyAlignment="0" applyProtection="0"/>
    <xf numFmtId="0" fontId="18" fillId="4" borderId="0" applyBorder="0" applyAlignment="0" applyProtection="0"/>
  </cellStyleXfs>
  <cellXfs count="111">
    <xf numFmtId="0" fontId="0" fillId="0" borderId="0" xfId="0"/>
    <xf numFmtId="166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 wrapText="1"/>
    </xf>
    <xf numFmtId="166" fontId="0" fillId="0" borderId="0" xfId="0" applyNumberFormat="1" applyAlignment="1">
      <alignment horizontal="right"/>
    </xf>
    <xf numFmtId="166" fontId="0" fillId="4" borderId="0" xfId="0" applyNumberFormat="1" applyFill="1" applyAlignment="1">
      <alignment horizontal="right"/>
    </xf>
    <xf numFmtId="166" fontId="0" fillId="0" borderId="0" xfId="0" applyNumberFormat="1"/>
    <xf numFmtId="165" fontId="25" fillId="0" borderId="0" xfId="0" applyNumberFormat="1" applyFont="1" applyAlignment="1">
      <alignment horizontal="center" vertical="center" wrapText="1"/>
    </xf>
    <xf numFmtId="166" fontId="26" fillId="0" borderId="13" xfId="0" applyNumberFormat="1" applyFont="1" applyBorder="1" applyAlignment="1">
      <alignment horizontal="center" vertical="center" wrapText="1"/>
    </xf>
    <xf numFmtId="164" fontId="26" fillId="0" borderId="13" xfId="0" applyNumberFormat="1" applyFont="1" applyBorder="1" applyAlignment="1">
      <alignment horizontal="center" vertical="center" wrapText="1"/>
    </xf>
    <xf numFmtId="166" fontId="26" fillId="24" borderId="13" xfId="0" applyNumberFormat="1" applyFont="1" applyFill="1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166" fontId="25" fillId="0" borderId="13" xfId="0" applyNumberFormat="1" applyFont="1" applyBorder="1" applyAlignment="1">
      <alignment horizontal="center" vertical="center" wrapText="1"/>
    </xf>
    <xf numFmtId="164" fontId="25" fillId="0" borderId="13" xfId="0" applyNumberFormat="1" applyFont="1" applyBorder="1" applyAlignment="1">
      <alignment horizontal="center" vertical="center" wrapText="1"/>
    </xf>
    <xf numFmtId="166" fontId="25" fillId="24" borderId="13" xfId="0" applyNumberFormat="1" applyFont="1" applyFill="1" applyBorder="1" applyAlignment="1">
      <alignment horizontal="center" vertical="center" wrapText="1"/>
    </xf>
    <xf numFmtId="166" fontId="25" fillId="0" borderId="13" xfId="0" applyNumberFormat="1" applyFont="1" applyBorder="1" applyAlignment="1">
      <alignment horizontal="left" wrapText="1"/>
    </xf>
    <xf numFmtId="164" fontId="25" fillId="0" borderId="13" xfId="0" applyNumberFormat="1" applyFont="1" applyBorder="1" applyAlignment="1">
      <alignment horizontal="left" wrapText="1"/>
    </xf>
    <xf numFmtId="166" fontId="25" fillId="0" borderId="13" xfId="0" applyNumberFormat="1" applyFont="1" applyBorder="1" applyAlignment="1">
      <alignment horizontal="right"/>
    </xf>
    <xf numFmtId="166" fontId="25" fillId="24" borderId="13" xfId="0" applyNumberFormat="1" applyFont="1" applyFill="1" applyBorder="1" applyAlignment="1">
      <alignment horizontal="right"/>
    </xf>
    <xf numFmtId="166" fontId="25" fillId="0" borderId="13" xfId="0" applyNumberFormat="1" applyFont="1" applyBorder="1"/>
    <xf numFmtId="166" fontId="0" fillId="0" borderId="0" xfId="0" applyNumberFormat="1" applyBorder="1"/>
    <xf numFmtId="168" fontId="26" fillId="0" borderId="0" xfId="0" applyNumberFormat="1" applyFont="1" applyFill="1"/>
    <xf numFmtId="168" fontId="21" fillId="0" borderId="0" xfId="0" applyNumberFormat="1" applyFont="1" applyFill="1"/>
    <xf numFmtId="168" fontId="21" fillId="0" borderId="14" xfId="0" applyNumberFormat="1" applyFont="1" applyFill="1" applyBorder="1" applyAlignment="1">
      <alignment horizontal="center" vertical="center" wrapText="1"/>
    </xf>
    <xf numFmtId="168" fontId="21" fillId="0" borderId="14" xfId="0" applyNumberFormat="1" applyFont="1" applyFill="1" applyBorder="1" applyAlignment="1">
      <alignment horizontal="left" vertical="center"/>
    </xf>
    <xf numFmtId="166" fontId="25" fillId="0" borderId="13" xfId="0" applyNumberFormat="1" applyFont="1" applyFill="1" applyBorder="1"/>
    <xf numFmtId="166" fontId="27" fillId="0" borderId="0" xfId="0" applyNumberFormat="1" applyFont="1" applyFill="1" applyAlignment="1">
      <alignment horizontal="center" vertical="center" wrapText="1"/>
    </xf>
    <xf numFmtId="166" fontId="32" fillId="0" borderId="13" xfId="0" applyNumberFormat="1" applyFont="1" applyBorder="1" applyAlignment="1">
      <alignment horizontal="left" wrapText="1"/>
    </xf>
    <xf numFmtId="168" fontId="26" fillId="0" borderId="0" xfId="0" applyNumberFormat="1" applyFont="1" applyFill="1" applyAlignment="1">
      <alignment horizontal="center" vertical="center"/>
    </xf>
    <xf numFmtId="168" fontId="26" fillId="25" borderId="0" xfId="0" applyNumberFormat="1" applyFont="1" applyFill="1" applyAlignment="1">
      <alignment horizontal="center" vertical="center"/>
    </xf>
    <xf numFmtId="168" fontId="26" fillId="0" borderId="0" xfId="0" applyNumberFormat="1" applyFont="1" applyFill="1" applyAlignment="1">
      <alignment horizontal="center" vertical="center" wrapText="1"/>
    </xf>
    <xf numFmtId="168" fontId="30" fillId="0" borderId="0" xfId="0" applyNumberFormat="1" applyFont="1" applyFill="1"/>
    <xf numFmtId="168" fontId="19" fillId="0" borderId="0" xfId="0" applyNumberFormat="1" applyFont="1" applyFill="1" applyAlignment="1">
      <alignment horizontal="left"/>
    </xf>
    <xf numFmtId="168" fontId="20" fillId="0" borderId="0" xfId="0" applyNumberFormat="1" applyFont="1" applyFill="1" applyAlignment="1">
      <alignment horizontal="center" vertical="center"/>
    </xf>
    <xf numFmtId="168" fontId="20" fillId="25" borderId="0" xfId="0" applyNumberFormat="1" applyFont="1" applyFill="1" applyAlignment="1">
      <alignment horizontal="center" vertical="center"/>
    </xf>
    <xf numFmtId="168" fontId="21" fillId="0" borderId="0" xfId="0" applyNumberFormat="1" applyFont="1" applyFill="1" applyAlignment="1">
      <alignment horizontal="center" vertical="center"/>
    </xf>
    <xf numFmtId="168" fontId="30" fillId="0" borderId="0" xfId="0" applyNumberFormat="1" applyFont="1" applyFill="1" applyAlignment="1">
      <alignment horizontal="center" vertical="center" wrapText="1"/>
    </xf>
    <xf numFmtId="168" fontId="23" fillId="0" borderId="0" xfId="0" applyNumberFormat="1" applyFont="1" applyFill="1" applyAlignment="1">
      <alignment horizontal="center" vertical="center" wrapText="1"/>
    </xf>
    <xf numFmtId="168" fontId="22" fillId="0" borderId="0" xfId="0" applyNumberFormat="1" applyFont="1" applyFill="1" applyAlignment="1">
      <alignment horizontal="center" vertical="center"/>
    </xf>
    <xf numFmtId="168" fontId="21" fillId="0" borderId="0" xfId="0" applyNumberFormat="1" applyFont="1" applyFill="1" applyAlignment="1">
      <alignment horizontal="center" vertical="center" wrapText="1"/>
    </xf>
    <xf numFmtId="168" fontId="21" fillId="0" borderId="13" xfId="0" applyNumberFormat="1" applyFont="1" applyFill="1" applyBorder="1" applyAlignment="1">
      <alignment horizontal="center" vertical="center" wrapText="1"/>
    </xf>
    <xf numFmtId="168" fontId="21" fillId="0" borderId="16" xfId="0" applyNumberFormat="1" applyFont="1" applyFill="1" applyBorder="1" applyAlignment="1">
      <alignment horizontal="center" vertical="center" wrapText="1"/>
    </xf>
    <xf numFmtId="168" fontId="21" fillId="0" borderId="17" xfId="0" applyNumberFormat="1" applyFont="1" applyFill="1" applyBorder="1" applyAlignment="1">
      <alignment horizontal="left" vertical="center" wrapText="1"/>
    </xf>
    <xf numFmtId="168" fontId="24" fillId="0" borderId="21" xfId="0" applyNumberFormat="1" applyFont="1" applyFill="1" applyBorder="1" applyAlignment="1">
      <alignment horizontal="center" vertical="center" wrapText="1"/>
    </xf>
    <xf numFmtId="168" fontId="24" fillId="25" borderId="2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Alignment="1">
      <alignment horizontal="left" vertical="center"/>
    </xf>
    <xf numFmtId="168" fontId="24" fillId="0" borderId="13" xfId="0" applyNumberFormat="1" applyFont="1" applyFill="1" applyBorder="1" applyAlignment="1">
      <alignment horizontal="center" vertical="center" wrapText="1"/>
    </xf>
    <xf numFmtId="168" fontId="21" fillId="0" borderId="19" xfId="0" applyNumberFormat="1" applyFont="1" applyFill="1" applyBorder="1" applyAlignment="1">
      <alignment horizontal="left" vertical="center" wrapText="1"/>
    </xf>
    <xf numFmtId="168" fontId="24" fillId="0" borderId="20" xfId="0" applyNumberFormat="1" applyFont="1" applyFill="1" applyBorder="1" applyAlignment="1">
      <alignment horizontal="center" vertical="center"/>
    </xf>
    <xf numFmtId="168" fontId="24" fillId="25" borderId="20" xfId="0" applyNumberFormat="1" applyFont="1" applyFill="1" applyBorder="1" applyAlignment="1">
      <alignment horizontal="center" vertical="center"/>
    </xf>
    <xf numFmtId="168" fontId="24" fillId="0" borderId="24" xfId="0" applyNumberFormat="1" applyFont="1" applyFill="1" applyBorder="1" applyAlignment="1">
      <alignment horizontal="center" vertical="center"/>
    </xf>
    <xf numFmtId="168" fontId="21" fillId="0" borderId="0" xfId="0" applyNumberFormat="1" applyFont="1" applyFill="1" applyAlignment="1">
      <alignment horizontal="left"/>
    </xf>
    <xf numFmtId="168" fontId="21" fillId="25" borderId="0" xfId="0" applyNumberFormat="1" applyFont="1" applyFill="1" applyAlignment="1">
      <alignment horizontal="center" vertical="center"/>
    </xf>
    <xf numFmtId="168" fontId="24" fillId="0" borderId="33" xfId="0" applyNumberFormat="1" applyFont="1" applyFill="1" applyBorder="1" applyAlignment="1">
      <alignment horizontal="center" vertical="center"/>
    </xf>
    <xf numFmtId="168" fontId="24" fillId="0" borderId="32" xfId="0" applyNumberFormat="1" applyFont="1" applyFill="1" applyBorder="1" applyAlignment="1">
      <alignment horizontal="center" vertical="center"/>
    </xf>
    <xf numFmtId="168" fontId="26" fillId="0" borderId="0" xfId="0" applyNumberFormat="1" applyFont="1" applyFill="1" applyBorder="1" applyAlignment="1">
      <alignment horizontal="center" vertical="center"/>
    </xf>
    <xf numFmtId="167" fontId="24" fillId="0" borderId="27" xfId="0" applyNumberFormat="1" applyFont="1" applyFill="1" applyBorder="1" applyAlignment="1">
      <alignment horizontal="center" vertical="center"/>
    </xf>
    <xf numFmtId="167" fontId="21" fillId="0" borderId="15" xfId="0" applyNumberFormat="1" applyFont="1" applyFill="1" applyBorder="1" applyAlignment="1">
      <alignment horizontal="center" vertical="center" wrapText="1"/>
    </xf>
    <xf numFmtId="167" fontId="24" fillId="0" borderId="13" xfId="0" applyNumberFormat="1" applyFont="1" applyFill="1" applyBorder="1" applyAlignment="1">
      <alignment horizontal="center" vertical="center"/>
    </xf>
    <xf numFmtId="167" fontId="21" fillId="0" borderId="13" xfId="0" applyNumberFormat="1" applyFont="1" applyFill="1" applyBorder="1" applyAlignment="1">
      <alignment horizontal="center" vertical="center" wrapText="1"/>
    </xf>
    <xf numFmtId="167" fontId="24" fillId="0" borderId="16" xfId="0" applyNumberFormat="1" applyFont="1" applyFill="1" applyBorder="1" applyAlignment="1">
      <alignment horizontal="center" vertical="center"/>
    </xf>
    <xf numFmtId="167" fontId="21" fillId="0" borderId="18" xfId="0" applyNumberFormat="1" applyFont="1" applyFill="1" applyBorder="1" applyAlignment="1">
      <alignment horizontal="center" vertical="center"/>
    </xf>
    <xf numFmtId="167" fontId="24" fillId="0" borderId="29" xfId="0" applyNumberFormat="1" applyFont="1" applyFill="1" applyBorder="1" applyAlignment="1">
      <alignment horizontal="center" vertical="center"/>
    </xf>
    <xf numFmtId="167" fontId="24" fillId="0" borderId="20" xfId="0" applyNumberFormat="1" applyFont="1" applyFill="1" applyBorder="1" applyAlignment="1">
      <alignment horizontal="center" vertical="center"/>
    </xf>
    <xf numFmtId="167" fontId="21" fillId="0" borderId="20" xfId="0" applyNumberFormat="1" applyFont="1" applyFill="1" applyBorder="1" applyAlignment="1">
      <alignment horizontal="center" vertical="center"/>
    </xf>
    <xf numFmtId="167" fontId="24" fillId="0" borderId="23" xfId="0" applyNumberFormat="1" applyFont="1" applyFill="1" applyBorder="1" applyAlignment="1">
      <alignment horizontal="center" vertical="center"/>
    </xf>
    <xf numFmtId="167" fontId="24" fillId="0" borderId="26" xfId="0" applyNumberFormat="1" applyFont="1" applyFill="1" applyBorder="1" applyAlignment="1">
      <alignment horizontal="center" vertical="center"/>
    </xf>
    <xf numFmtId="2" fontId="25" fillId="0" borderId="13" xfId="0" applyNumberFormat="1" applyFont="1" applyBorder="1" applyAlignment="1">
      <alignment horizontal="right"/>
    </xf>
    <xf numFmtId="166" fontId="29" fillId="0" borderId="13" xfId="0" applyNumberFormat="1" applyFont="1" applyFill="1" applyBorder="1" applyAlignment="1">
      <alignment horizontal="center" vertical="center" wrapText="1"/>
    </xf>
    <xf numFmtId="165" fontId="29" fillId="0" borderId="13" xfId="0" applyNumberFormat="1" applyFont="1" applyFill="1" applyBorder="1" applyAlignment="1">
      <alignment horizontal="center" vertical="center" wrapText="1"/>
    </xf>
    <xf numFmtId="165" fontId="27" fillId="0" borderId="13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Fill="1" applyAlignment="1">
      <alignment horizontal="center" vertical="justify" wrapText="1"/>
    </xf>
    <xf numFmtId="165" fontId="29" fillId="0" borderId="13" xfId="0" applyNumberFormat="1" applyFont="1" applyFill="1" applyBorder="1" applyAlignment="1">
      <alignment horizontal="center" vertical="justify" wrapText="1"/>
    </xf>
    <xf numFmtId="0" fontId="27" fillId="0" borderId="0" xfId="0" applyFont="1" applyFill="1" applyAlignment="1">
      <alignment vertical="justify"/>
    </xf>
    <xf numFmtId="165" fontId="27" fillId="0" borderId="0" xfId="0" applyNumberFormat="1" applyFont="1" applyFill="1" applyAlignment="1">
      <alignment vertical="justify"/>
    </xf>
    <xf numFmtId="165" fontId="27" fillId="0" borderId="22" xfId="0" applyNumberFormat="1" applyFont="1" applyFill="1" applyBorder="1" applyAlignment="1">
      <alignment vertical="justify"/>
    </xf>
    <xf numFmtId="165" fontId="29" fillId="0" borderId="13" xfId="0" applyNumberFormat="1" applyFont="1" applyFill="1" applyBorder="1" applyAlignment="1">
      <alignment horizontal="left" vertical="center" wrapText="1"/>
    </xf>
    <xf numFmtId="165" fontId="27" fillId="0" borderId="0" xfId="0" applyNumberFormat="1" applyFont="1" applyFill="1" applyAlignment="1">
      <alignment horizontal="left" vertical="center" wrapText="1"/>
    </xf>
    <xf numFmtId="165" fontId="27" fillId="0" borderId="13" xfId="0" applyNumberFormat="1" applyFont="1" applyFill="1" applyBorder="1" applyAlignment="1">
      <alignment horizontal="left" vertical="center"/>
    </xf>
    <xf numFmtId="165" fontId="27" fillId="0" borderId="0" xfId="0" applyNumberFormat="1" applyFont="1" applyFill="1" applyAlignment="1">
      <alignment horizontal="left" vertical="center"/>
    </xf>
    <xf numFmtId="166" fontId="27" fillId="0" borderId="13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Alignment="1">
      <alignment horizontal="center" vertical="center"/>
    </xf>
    <xf numFmtId="165" fontId="25" fillId="0" borderId="0" xfId="0" applyNumberFormat="1" applyFont="1" applyFill="1" applyAlignment="1">
      <alignment horizontal="center" vertical="center" wrapText="1"/>
    </xf>
    <xf numFmtId="165" fontId="23" fillId="0" borderId="0" xfId="0" applyNumberFormat="1" applyFont="1" applyFill="1" applyBorder="1" applyAlignment="1">
      <alignment horizontal="center" vertical="center" wrapText="1"/>
    </xf>
    <xf numFmtId="166" fontId="26" fillId="0" borderId="13" xfId="0" applyNumberFormat="1" applyFont="1" applyFill="1" applyBorder="1" applyAlignment="1">
      <alignment horizontal="center" vertical="center" wrapText="1"/>
    </xf>
    <xf numFmtId="166" fontId="25" fillId="0" borderId="13" xfId="0" applyNumberFormat="1" applyFont="1" applyFill="1" applyBorder="1" applyAlignment="1">
      <alignment horizontal="center" vertical="center" wrapText="1"/>
    </xf>
    <xf numFmtId="166" fontId="25" fillId="0" borderId="13" xfId="0" applyNumberFormat="1" applyFont="1" applyFill="1" applyBorder="1" applyAlignment="1">
      <alignment horizontal="right"/>
    </xf>
    <xf numFmtId="166" fontId="0" fillId="0" borderId="0" xfId="0" applyNumberFormat="1" applyFill="1"/>
    <xf numFmtId="168" fontId="21" fillId="0" borderId="25" xfId="0" applyNumberFormat="1" applyFont="1" applyFill="1" applyBorder="1" applyAlignment="1">
      <alignment horizontal="center" vertical="center" wrapText="1"/>
    </xf>
    <xf numFmtId="168" fontId="21" fillId="0" borderId="18" xfId="0" applyNumberFormat="1" applyFont="1" applyFill="1" applyBorder="1" applyAlignment="1">
      <alignment horizontal="center" vertical="center" wrapText="1"/>
    </xf>
    <xf numFmtId="168" fontId="21" fillId="0" borderId="10" xfId="0" applyNumberFormat="1" applyFont="1" applyFill="1" applyBorder="1" applyAlignment="1">
      <alignment horizontal="center" vertical="center" wrapText="1" readingOrder="1"/>
    </xf>
    <xf numFmtId="168" fontId="24" fillId="25" borderId="13" xfId="0" applyNumberFormat="1" applyFont="1" applyFill="1" applyBorder="1" applyAlignment="1">
      <alignment horizontal="center" vertical="center" textRotation="90" wrapText="1"/>
    </xf>
    <xf numFmtId="168" fontId="31" fillId="25" borderId="13" xfId="0" applyNumberFormat="1" applyFont="1" applyFill="1" applyBorder="1" applyAlignment="1">
      <alignment horizontal="center" vertical="center" textRotation="90" wrapText="1"/>
    </xf>
    <xf numFmtId="168" fontId="24" fillId="0" borderId="13" xfId="0" applyNumberFormat="1" applyFont="1" applyFill="1" applyBorder="1" applyAlignment="1">
      <alignment horizontal="center" vertical="center" textRotation="90" wrapText="1"/>
    </xf>
    <xf numFmtId="168" fontId="31" fillId="0" borderId="13" xfId="0" applyNumberFormat="1" applyFont="1" applyFill="1" applyBorder="1" applyAlignment="1">
      <alignment horizontal="center" vertical="center" textRotation="90" wrapText="1"/>
    </xf>
    <xf numFmtId="168" fontId="21" fillId="0" borderId="30" xfId="0" applyNumberFormat="1" applyFont="1" applyFill="1" applyBorder="1" applyAlignment="1">
      <alignment horizontal="center" vertical="center" wrapText="1"/>
    </xf>
    <xf numFmtId="168" fontId="30" fillId="0" borderId="30" xfId="0" applyNumberFormat="1" applyFont="1" applyFill="1" applyBorder="1" applyAlignment="1">
      <alignment horizontal="center" vertical="center" wrapText="1"/>
    </xf>
    <xf numFmtId="168" fontId="30" fillId="0" borderId="31" xfId="0" applyNumberFormat="1" applyFont="1" applyFill="1" applyBorder="1" applyAlignment="1">
      <alignment horizontal="center" vertical="center" wrapText="1"/>
    </xf>
    <xf numFmtId="168" fontId="21" fillId="0" borderId="11" xfId="0" applyNumberFormat="1" applyFont="1" applyFill="1" applyBorder="1" applyAlignment="1">
      <alignment horizontal="center" vertical="center" wrapText="1"/>
    </xf>
    <xf numFmtId="168" fontId="30" fillId="0" borderId="12" xfId="0" applyNumberFormat="1" applyFont="1" applyFill="1" applyBorder="1" applyAlignment="1">
      <alignment horizontal="center" vertical="center" wrapText="1"/>
    </xf>
    <xf numFmtId="168" fontId="22" fillId="0" borderId="28" xfId="0" applyNumberFormat="1" applyFont="1" applyFill="1" applyBorder="1" applyAlignment="1">
      <alignment horizontal="center" vertical="center" wrapText="1"/>
    </xf>
    <xf numFmtId="168" fontId="27" fillId="0" borderId="12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165" fontId="23" fillId="0" borderId="35" xfId="0" applyNumberFormat="1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65" fontId="29" fillId="0" borderId="13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>
      <alignment horizontal="center" vertical="justify" wrapText="1" shrinkToFit="1"/>
    </xf>
    <xf numFmtId="165" fontId="29" fillId="0" borderId="34" xfId="0" applyNumberFormat="1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165" fontId="27" fillId="0" borderId="13" xfId="0" applyNumberFormat="1" applyFont="1" applyFill="1" applyBorder="1" applyAlignment="1">
      <alignment horizontal="center" vertical="center" wrapText="1"/>
    </xf>
  </cellXfs>
  <cellStyles count="44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xr:uid="{00000000-0005-0000-0000-000012000000}"/>
    <cellStyle name="Акцент2" xfId="20" xr:uid="{00000000-0005-0000-0000-000013000000}"/>
    <cellStyle name="Акцент3" xfId="21" xr:uid="{00000000-0005-0000-0000-000014000000}"/>
    <cellStyle name="Акцент4" xfId="22" xr:uid="{00000000-0005-0000-0000-000015000000}"/>
    <cellStyle name="Акцент5" xfId="23" xr:uid="{00000000-0005-0000-0000-000016000000}"/>
    <cellStyle name="Акцент6" xfId="24" xr:uid="{00000000-0005-0000-0000-000017000000}"/>
    <cellStyle name="Ввод " xfId="25" xr:uid="{00000000-0005-0000-0000-000018000000}"/>
    <cellStyle name="Вывод" xfId="26" xr:uid="{00000000-0005-0000-0000-000019000000}"/>
    <cellStyle name="Вычисление" xfId="27" xr:uid="{00000000-0005-0000-0000-00001A000000}"/>
    <cellStyle name="Заголовок 1" xfId="28" xr:uid="{00000000-0005-0000-0000-00001B000000}"/>
    <cellStyle name="Заголовок 2" xfId="29" xr:uid="{00000000-0005-0000-0000-00001C000000}"/>
    <cellStyle name="Заголовок 3" xfId="30" xr:uid="{00000000-0005-0000-0000-00001D000000}"/>
    <cellStyle name="Заголовок 4" xfId="31" xr:uid="{00000000-0005-0000-0000-00001E000000}"/>
    <cellStyle name="Итог" xfId="32" xr:uid="{00000000-0005-0000-0000-00001F000000}"/>
    <cellStyle name="Контрольная ячейка" xfId="33" xr:uid="{00000000-0005-0000-0000-000020000000}"/>
    <cellStyle name="Название" xfId="34" xr:uid="{00000000-0005-0000-0000-000021000000}"/>
    <cellStyle name="Нейтральный" xfId="35" xr:uid="{00000000-0005-0000-0000-000022000000}"/>
    <cellStyle name="Обычный" xfId="0" builtinId="0"/>
    <cellStyle name="Обычный 2" xfId="36" xr:uid="{00000000-0005-0000-0000-000024000000}"/>
    <cellStyle name="Плохой" xfId="37" xr:uid="{00000000-0005-0000-0000-000025000000}"/>
    <cellStyle name="Пояснение" xfId="38" xr:uid="{00000000-0005-0000-0000-000026000000}"/>
    <cellStyle name="Примечание" xfId="39" xr:uid="{00000000-0005-0000-0000-000027000000}"/>
    <cellStyle name="Примечание 2" xfId="40" xr:uid="{00000000-0005-0000-0000-000028000000}"/>
    <cellStyle name="Связанная ячейка" xfId="41" xr:uid="{00000000-0005-0000-0000-000029000000}"/>
    <cellStyle name="Текст предупреждения" xfId="42" xr:uid="{00000000-0005-0000-0000-00002A000000}"/>
    <cellStyle name="Хороший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2;&#1054;&#1048;%20&#1060;&#1040;&#1049;&#1051;&#1067;%2024_05_2019/&#1042;&#1057;&#1045;%20&#1053;&#1040;&#1051;&#1054;&#1043;&#1054;&#1055;&#1051;&#1040;&#1058;&#1045;&#1051;&#1068;&#1065;&#1048;&#1050;&#1048;/&#1090;&#1089;&#1078;%20893%20%2076%20%20143%20%20870/&#1086;&#1073;&#1097;&#1080;&#1077;%20&#1089;&#1086;&#1073;&#1088;&#1072;&#1085;&#1080;&#1103;/2020/&#1089;&#1082;&#1072;&#1085;&#1099;%20&#1085;&#1072;%20&#1089;&#1072;&#1081;&#1090;%202020/&#1089;&#1084;&#1077;&#1090;&#1072;%20%202020%20%20&#1085;&#1072;%20&#1089;&#1072;&#1081;&#1090;%20&#1086;&#1082;&#1086;&#1085;&#1095;&#1072;&#1090;&#1077;&#1083;&#1100;&#1085;&#1072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н план"/>
      <sheetName val="штатное расписание"/>
      <sheetName val="план работ"/>
      <sheetName val="Лист1"/>
      <sheetName val="Лист2"/>
      <sheetName val="Лист3"/>
      <sheetName val="Лист4"/>
    </sheetNames>
    <sheetDataSet>
      <sheetData sheetId="0">
        <row r="11">
          <cell r="A11" t="str">
            <v>тех. обслуживание и ремонт жилого здания</v>
          </cell>
        </row>
        <row r="12">
          <cell r="A12" t="str">
            <v>тех. обслуживание и ремонт систем водоснабжения и канализования</v>
          </cell>
        </row>
        <row r="13">
          <cell r="A13" t="str">
            <v>тех. обслуживание и ремонт электрических сетей и электрооборудования</v>
          </cell>
        </row>
        <row r="17">
          <cell r="A17" t="str">
            <v>тех. обслуживание и ремонт  лифтов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27"/>
  <sheetViews>
    <sheetView tabSelected="1" zoomScale="59" zoomScaleNormal="59" workbookViewId="0">
      <pane xSplit="4" ySplit="6" topLeftCell="E7" activePane="bottomRight" state="frozen"/>
      <selection sqref="A1:XFD1048576"/>
      <selection pane="topRight" sqref="A1:XFD1048576"/>
      <selection pane="bottomLeft" sqref="A1:XFD1048576"/>
      <selection pane="bottomRight" activeCell="A8" sqref="A8"/>
    </sheetView>
  </sheetViews>
  <sheetFormatPr defaultRowHeight="15.75" x14ac:dyDescent="0.25"/>
  <cols>
    <col min="1" max="1" width="66" style="20" customWidth="1"/>
    <col min="2" max="2" width="18.28515625" style="20" customWidth="1"/>
    <col min="3" max="3" width="18.28515625" style="27" customWidth="1"/>
    <col min="4" max="4" width="18.28515625" style="28" customWidth="1"/>
    <col min="5" max="5" width="23.85546875" style="27" customWidth="1"/>
    <col min="6" max="6" width="35" style="27" customWidth="1"/>
    <col min="7" max="7" width="28.28515625" style="27" customWidth="1"/>
    <col min="8" max="8" width="74.7109375" style="29" customWidth="1"/>
    <col min="9" max="9" width="20.7109375" style="27" customWidth="1"/>
    <col min="10" max="10" width="22.5703125" style="27" customWidth="1"/>
    <col min="11" max="11" width="19.140625" style="20" hidden="1" customWidth="1"/>
    <col min="12" max="255" width="9.140625" style="20" customWidth="1"/>
    <col min="256" max="1023" width="9.140625" style="30" customWidth="1"/>
    <col min="1024" max="16384" width="9.140625" style="30"/>
  </cols>
  <sheetData>
    <row r="1" spans="1:11" ht="25.5" customHeight="1" x14ac:dyDescent="0.25"/>
    <row r="2" spans="1:11" s="21" customFormat="1" ht="30.75" customHeight="1" x14ac:dyDescent="0.35">
      <c r="A2" s="31" t="s">
        <v>114</v>
      </c>
      <c r="B2" s="31"/>
      <c r="C2" s="32"/>
      <c r="D2" s="33"/>
      <c r="E2" s="32"/>
      <c r="F2" s="34"/>
      <c r="G2" s="35"/>
      <c r="H2" s="32"/>
      <c r="I2" s="35"/>
      <c r="J2" s="34"/>
    </row>
    <row r="3" spans="1:11" s="21" customFormat="1" ht="27.75" customHeight="1" thickBot="1" x14ac:dyDescent="0.35">
      <c r="C3" s="32"/>
      <c r="D3" s="33"/>
      <c r="E3" s="32"/>
      <c r="F3" s="36"/>
      <c r="G3" s="35"/>
      <c r="H3" s="35"/>
      <c r="I3" s="35"/>
      <c r="J3" s="37" t="s">
        <v>0</v>
      </c>
    </row>
    <row r="4" spans="1:11" s="38" customFormat="1" ht="20.25" customHeight="1" thickBot="1" x14ac:dyDescent="0.25">
      <c r="A4" s="89" t="s">
        <v>1</v>
      </c>
      <c r="B4" s="92" t="s">
        <v>56</v>
      </c>
      <c r="C4" s="92" t="s">
        <v>93</v>
      </c>
      <c r="D4" s="90" t="s">
        <v>115</v>
      </c>
      <c r="E4" s="92" t="s">
        <v>94</v>
      </c>
      <c r="F4" s="94" t="s">
        <v>2</v>
      </c>
      <c r="G4" s="95"/>
      <c r="H4" s="95"/>
      <c r="I4" s="95"/>
      <c r="J4" s="96"/>
      <c r="K4" s="22"/>
    </row>
    <row r="5" spans="1:11" s="38" customFormat="1" ht="92.25" customHeight="1" thickBot="1" x14ac:dyDescent="0.25">
      <c r="A5" s="89"/>
      <c r="B5" s="92"/>
      <c r="C5" s="93"/>
      <c r="D5" s="91"/>
      <c r="E5" s="93"/>
      <c r="F5" s="97" t="s">
        <v>95</v>
      </c>
      <c r="G5" s="98"/>
      <c r="H5" s="99" t="s">
        <v>63</v>
      </c>
      <c r="I5" s="100"/>
      <c r="J5" s="87" t="s">
        <v>96</v>
      </c>
      <c r="K5" s="22" t="s">
        <v>3</v>
      </c>
    </row>
    <row r="6" spans="1:11" s="38" customFormat="1" ht="106.5" customHeight="1" x14ac:dyDescent="0.2">
      <c r="A6" s="89"/>
      <c r="B6" s="92"/>
      <c r="C6" s="93"/>
      <c r="D6" s="91"/>
      <c r="E6" s="93"/>
      <c r="F6" s="22" t="s">
        <v>4</v>
      </c>
      <c r="G6" s="39" t="s">
        <v>92</v>
      </c>
      <c r="H6" s="39" t="s">
        <v>58</v>
      </c>
      <c r="I6" s="40" t="s">
        <v>64</v>
      </c>
      <c r="J6" s="88"/>
      <c r="K6" s="22" t="s">
        <v>5</v>
      </c>
    </row>
    <row r="7" spans="1:11" s="44" customFormat="1" ht="111.75" customHeight="1" x14ac:dyDescent="0.2">
      <c r="A7" s="41" t="s">
        <v>6</v>
      </c>
      <c r="B7" s="42">
        <v>4.3899999999999997</v>
      </c>
      <c r="C7" s="42">
        <v>3.6</v>
      </c>
      <c r="D7" s="43">
        <v>3.8520000000000003</v>
      </c>
      <c r="E7" s="55">
        <v>780053.60016000003</v>
      </c>
      <c r="F7" s="56" t="s">
        <v>7</v>
      </c>
      <c r="G7" s="57">
        <v>580859.03259974101</v>
      </c>
      <c r="H7" s="58" t="s">
        <v>59</v>
      </c>
      <c r="I7" s="59">
        <v>199194.56756025902</v>
      </c>
      <c r="J7" s="60">
        <v>780053.60016000003</v>
      </c>
      <c r="K7" s="23">
        <v>26378.624160000007</v>
      </c>
    </row>
    <row r="8" spans="1:11" s="44" customFormat="1" ht="120.75" customHeight="1" x14ac:dyDescent="0.2">
      <c r="A8" s="41" t="s">
        <v>8</v>
      </c>
      <c r="B8" s="45">
        <v>0.32</v>
      </c>
      <c r="C8" s="42">
        <v>0.2</v>
      </c>
      <c r="D8" s="43">
        <v>0.21400000000000002</v>
      </c>
      <c r="E8" s="55">
        <v>43336.311119999998</v>
      </c>
      <c r="F8" s="56" t="s">
        <v>54</v>
      </c>
      <c r="G8" s="57">
        <v>0</v>
      </c>
      <c r="H8" s="58" t="s">
        <v>60</v>
      </c>
      <c r="I8" s="59">
        <v>43336.311119999998</v>
      </c>
      <c r="J8" s="60">
        <v>43336.311119999998</v>
      </c>
      <c r="K8" s="23">
        <v>1465.4791200000109</v>
      </c>
    </row>
    <row r="9" spans="1:11" s="44" customFormat="1" ht="105" customHeight="1" x14ac:dyDescent="0.2">
      <c r="A9" s="41" t="s">
        <v>9</v>
      </c>
      <c r="B9" s="45">
        <v>2.4500000000000002</v>
      </c>
      <c r="C9" s="42">
        <v>2.15</v>
      </c>
      <c r="D9" s="43">
        <v>2.3005</v>
      </c>
      <c r="E9" s="55">
        <v>465865.34453999996</v>
      </c>
      <c r="F9" s="56" t="s">
        <v>10</v>
      </c>
      <c r="G9" s="57">
        <v>387239.35506649397</v>
      </c>
      <c r="H9" s="58" t="s">
        <v>11</v>
      </c>
      <c r="I9" s="59">
        <v>78625.989473505993</v>
      </c>
      <c r="J9" s="60">
        <v>465865.34453999996</v>
      </c>
      <c r="K9" s="23">
        <v>15753.900540000061</v>
      </c>
    </row>
    <row r="10" spans="1:11" s="44" customFormat="1" ht="64.5" customHeight="1" x14ac:dyDescent="0.2">
      <c r="A10" s="41" t="s">
        <v>12</v>
      </c>
      <c r="B10" s="45">
        <v>0.16</v>
      </c>
      <c r="C10" s="42">
        <v>0.06</v>
      </c>
      <c r="D10" s="43">
        <v>6.4199999999999993E-2</v>
      </c>
      <c r="E10" s="55">
        <v>13000.893335999999</v>
      </c>
      <c r="F10" s="56"/>
      <c r="G10" s="57"/>
      <c r="H10" s="58" t="s">
        <v>13</v>
      </c>
      <c r="I10" s="59">
        <v>13000.893335999999</v>
      </c>
      <c r="J10" s="60">
        <v>13000.893335999999</v>
      </c>
      <c r="K10" s="23">
        <v>439.64373599999999</v>
      </c>
    </row>
    <row r="11" spans="1:11" s="44" customFormat="1" ht="76.5" customHeight="1" x14ac:dyDescent="0.2">
      <c r="A11" s="41" t="s">
        <v>14</v>
      </c>
      <c r="B11" s="45">
        <v>4.47</v>
      </c>
      <c r="C11" s="42">
        <v>3.5</v>
      </c>
      <c r="D11" s="43">
        <v>3.7450000000000001</v>
      </c>
      <c r="E11" s="55">
        <v>758385.44460000005</v>
      </c>
      <c r="F11" s="56" t="s">
        <v>73</v>
      </c>
      <c r="G11" s="57">
        <v>370325.68671295745</v>
      </c>
      <c r="H11" s="58" t="s">
        <v>61</v>
      </c>
      <c r="I11" s="59">
        <v>388059.75788704259</v>
      </c>
      <c r="J11" s="60">
        <v>758385.44460000005</v>
      </c>
      <c r="K11" s="23">
        <v>25645.884599999874</v>
      </c>
    </row>
    <row r="12" spans="1:11" s="44" customFormat="1" ht="100.5" customHeight="1" x14ac:dyDescent="0.2">
      <c r="A12" s="41" t="s">
        <v>15</v>
      </c>
      <c r="B12" s="45">
        <v>4.09</v>
      </c>
      <c r="C12" s="42">
        <v>2.35</v>
      </c>
      <c r="D12" s="43">
        <v>2.5145</v>
      </c>
      <c r="E12" s="55">
        <v>509201.65566000005</v>
      </c>
      <c r="F12" s="56" t="s">
        <v>16</v>
      </c>
      <c r="G12" s="57">
        <v>329153.45180651988</v>
      </c>
      <c r="H12" s="58" t="s">
        <v>17</v>
      </c>
      <c r="I12" s="59">
        <v>180048.20385348017</v>
      </c>
      <c r="J12" s="60">
        <v>509201.65566000005</v>
      </c>
      <c r="K12" s="23">
        <v>17219.379659999977</v>
      </c>
    </row>
    <row r="13" spans="1:11" s="44" customFormat="1" ht="69" customHeight="1" x14ac:dyDescent="0.2">
      <c r="A13" s="41" t="s">
        <v>18</v>
      </c>
      <c r="B13" s="45">
        <v>1.42</v>
      </c>
      <c r="C13" s="42">
        <v>1.1000000000000001</v>
      </c>
      <c r="D13" s="43">
        <v>1.177</v>
      </c>
      <c r="E13" s="55">
        <v>238349.71116000001</v>
      </c>
      <c r="F13" s="56" t="s">
        <v>19</v>
      </c>
      <c r="G13" s="57">
        <v>154895.74202659761</v>
      </c>
      <c r="H13" s="58" t="s">
        <v>62</v>
      </c>
      <c r="I13" s="59">
        <v>83453.969133402396</v>
      </c>
      <c r="J13" s="60">
        <v>238349.71116000001</v>
      </c>
      <c r="K13" s="23">
        <v>8060.1351600000053</v>
      </c>
    </row>
    <row r="14" spans="1:11" s="44" customFormat="1" ht="81" customHeight="1" x14ac:dyDescent="0.2">
      <c r="A14" s="41" t="s">
        <v>20</v>
      </c>
      <c r="B14" s="45">
        <v>3.78</v>
      </c>
      <c r="C14" s="42">
        <v>1.65</v>
      </c>
      <c r="D14" s="43">
        <v>1.7654999999999998</v>
      </c>
      <c r="E14" s="55">
        <v>357524.56673999998</v>
      </c>
      <c r="F14" s="56" t="s">
        <v>74</v>
      </c>
      <c r="G14" s="57">
        <v>77447.871013298805</v>
      </c>
      <c r="H14" s="58" t="s">
        <v>59</v>
      </c>
      <c r="I14" s="59">
        <v>280076.69572670117</v>
      </c>
      <c r="J14" s="60">
        <v>357524.56673999998</v>
      </c>
      <c r="K14" s="23">
        <v>12090.202740000037</v>
      </c>
    </row>
    <row r="15" spans="1:11" s="44" customFormat="1" ht="66" customHeight="1" x14ac:dyDescent="0.2">
      <c r="A15" s="41" t="s">
        <v>66</v>
      </c>
      <c r="B15" s="45">
        <v>0.33</v>
      </c>
      <c r="C15" s="42">
        <v>0.2</v>
      </c>
      <c r="D15" s="43">
        <v>0.21400000000000002</v>
      </c>
      <c r="E15" s="55">
        <v>43336.311119999998</v>
      </c>
      <c r="F15" s="56"/>
      <c r="G15" s="57"/>
      <c r="H15" s="58" t="s">
        <v>13</v>
      </c>
      <c r="I15" s="59">
        <v>43336.311119999998</v>
      </c>
      <c r="J15" s="60">
        <v>43336.311119999998</v>
      </c>
      <c r="K15" s="23">
        <v>1465.4791200000109</v>
      </c>
    </row>
    <row r="16" spans="1:11" s="44" customFormat="1" ht="132.75" customHeight="1" x14ac:dyDescent="0.2">
      <c r="A16" s="41" t="s">
        <v>21</v>
      </c>
      <c r="B16" s="45">
        <v>4.03</v>
      </c>
      <c r="C16" s="42">
        <v>5.4</v>
      </c>
      <c r="D16" s="43">
        <v>5.7780000000000005</v>
      </c>
      <c r="E16" s="55">
        <v>1170080.4002400001</v>
      </c>
      <c r="F16" s="56" t="s">
        <v>57</v>
      </c>
      <c r="G16" s="57">
        <v>1016503.3070495467</v>
      </c>
      <c r="H16" s="58" t="s">
        <v>22</v>
      </c>
      <c r="I16" s="59">
        <v>153577.09319045336</v>
      </c>
      <c r="J16" s="60">
        <v>1170080.4002400001</v>
      </c>
      <c r="K16" s="23">
        <v>39567.936240000185</v>
      </c>
    </row>
    <row r="17" spans="1:11" s="44" customFormat="1" ht="96.75" customHeight="1" x14ac:dyDescent="0.2">
      <c r="A17" s="41" t="s">
        <v>75</v>
      </c>
      <c r="B17" s="45"/>
      <c r="C17" s="42">
        <v>0.15</v>
      </c>
      <c r="D17" s="43">
        <v>0.1605</v>
      </c>
      <c r="E17" s="55">
        <v>32502.233340000002</v>
      </c>
      <c r="F17" s="56"/>
      <c r="G17" s="57"/>
      <c r="H17" s="58" t="s">
        <v>68</v>
      </c>
      <c r="I17" s="59">
        <v>32502.233340000002</v>
      </c>
      <c r="J17" s="60">
        <v>32502.233340000002</v>
      </c>
      <c r="K17" s="23"/>
    </row>
    <row r="18" spans="1:11" s="44" customFormat="1" ht="98.25" customHeight="1" x14ac:dyDescent="0.2">
      <c r="A18" s="41" t="s">
        <v>23</v>
      </c>
      <c r="B18" s="45">
        <v>4.2</v>
      </c>
      <c r="C18" s="42">
        <v>2.25</v>
      </c>
      <c r="D18" s="43">
        <v>2.4075000000000002</v>
      </c>
      <c r="E18" s="55">
        <v>487533.5001</v>
      </c>
      <c r="F18" s="56"/>
      <c r="G18" s="57"/>
      <c r="H18" s="58" t="s">
        <v>53</v>
      </c>
      <c r="I18" s="59">
        <v>487533.5001</v>
      </c>
      <c r="J18" s="60">
        <v>487533.5001</v>
      </c>
      <c r="K18" s="23">
        <v>16486.640100000019</v>
      </c>
    </row>
    <row r="19" spans="1:11" s="44" customFormat="1" ht="93.75" customHeight="1" x14ac:dyDescent="0.2">
      <c r="A19" s="41" t="s">
        <v>24</v>
      </c>
      <c r="B19" s="45">
        <v>0.62</v>
      </c>
      <c r="C19" s="42">
        <v>0.38</v>
      </c>
      <c r="D19" s="43">
        <v>0.40660000000000002</v>
      </c>
      <c r="E19" s="55">
        <v>82338.991128000009</v>
      </c>
      <c r="F19" s="56" t="s">
        <v>25</v>
      </c>
      <c r="G19" s="57">
        <v>67766.887136636476</v>
      </c>
      <c r="H19" s="58" t="s">
        <v>26</v>
      </c>
      <c r="I19" s="59">
        <v>14572.103991363532</v>
      </c>
      <c r="J19" s="60">
        <v>82338.991128000009</v>
      </c>
      <c r="K19" s="23">
        <v>2784.4103279999981</v>
      </c>
    </row>
    <row r="20" spans="1:11" s="44" customFormat="1" ht="51.75" customHeight="1" x14ac:dyDescent="0.2">
      <c r="A20" s="41" t="s">
        <v>27</v>
      </c>
      <c r="B20" s="45">
        <v>0.25</v>
      </c>
      <c r="C20" s="42">
        <v>0.2</v>
      </c>
      <c r="D20" s="43">
        <v>0.21400000000000002</v>
      </c>
      <c r="E20" s="55">
        <v>43336.311119999998</v>
      </c>
      <c r="F20" s="56" t="s">
        <v>28</v>
      </c>
      <c r="G20" s="57">
        <v>38723.935506649403</v>
      </c>
      <c r="H20" s="58" t="s">
        <v>29</v>
      </c>
      <c r="I20" s="59">
        <v>4612.3756133505958</v>
      </c>
      <c r="J20" s="60">
        <v>43336.311119999998</v>
      </c>
      <c r="K20" s="23">
        <v>1465.4791200000109</v>
      </c>
    </row>
    <row r="21" spans="1:11" s="44" customFormat="1" ht="57" customHeight="1" x14ac:dyDescent="0.2">
      <c r="A21" s="41" t="s">
        <v>70</v>
      </c>
      <c r="B21" s="45">
        <v>1.39</v>
      </c>
      <c r="C21" s="42">
        <v>1.43</v>
      </c>
      <c r="D21" s="43">
        <v>1.5301</v>
      </c>
      <c r="E21" s="55">
        <v>309854.62450799998</v>
      </c>
      <c r="F21" s="56"/>
      <c r="G21" s="57"/>
      <c r="H21" s="58" t="s">
        <v>30</v>
      </c>
      <c r="I21" s="59">
        <v>309854.62450799998</v>
      </c>
      <c r="J21" s="60">
        <v>309854.62450799998</v>
      </c>
      <c r="K21" s="23">
        <v>10478.175708000024</v>
      </c>
    </row>
    <row r="22" spans="1:11" s="44" customFormat="1" ht="35.25" customHeight="1" thickBot="1" x14ac:dyDescent="0.25">
      <c r="A22" s="46" t="s">
        <v>31</v>
      </c>
      <c r="B22" s="47">
        <v>31.9</v>
      </c>
      <c r="C22" s="47">
        <v>24.619999999999997</v>
      </c>
      <c r="D22" s="48">
        <v>26.343399999999995</v>
      </c>
      <c r="E22" s="47">
        <v>5334699.8988720002</v>
      </c>
      <c r="F22" s="61"/>
      <c r="G22" s="62">
        <v>3022915.2689184411</v>
      </c>
      <c r="H22" s="63"/>
      <c r="I22" s="64">
        <v>2311784.6299535586</v>
      </c>
      <c r="J22" s="65">
        <v>5334699.8988720002</v>
      </c>
      <c r="K22" s="49">
        <v>179301.3703320002</v>
      </c>
    </row>
    <row r="23" spans="1:11" s="21" customFormat="1" ht="34.5" hidden="1" customHeight="1" thickBot="1" x14ac:dyDescent="0.35">
      <c r="A23" s="50" t="s">
        <v>32</v>
      </c>
      <c r="B23" s="50"/>
      <c r="C23" s="34"/>
      <c r="D23" s="51"/>
      <c r="E23" s="52"/>
      <c r="F23" s="34"/>
      <c r="G23" s="34">
        <v>0</v>
      </c>
      <c r="H23" s="38"/>
      <c r="I23" s="53"/>
      <c r="J23" s="34"/>
    </row>
    <row r="24" spans="1:11" hidden="1" x14ac:dyDescent="0.25">
      <c r="E24" s="54"/>
      <c r="I24" s="54"/>
    </row>
    <row r="25" spans="1:11" hidden="1" x14ac:dyDescent="0.25"/>
    <row r="26" spans="1:11" ht="9" customHeight="1" x14ac:dyDescent="0.25"/>
    <row r="27" spans="1:11" hidden="1" x14ac:dyDescent="0.25"/>
  </sheetData>
  <mergeCells count="9">
    <mergeCell ref="J5:J6"/>
    <mergeCell ref="A4:A6"/>
    <mergeCell ref="D4:D6"/>
    <mergeCell ref="E4:E6"/>
    <mergeCell ref="F4:J4"/>
    <mergeCell ref="F5:G5"/>
    <mergeCell ref="B4:B6"/>
    <mergeCell ref="H5:I5"/>
    <mergeCell ref="C4:C6"/>
  </mergeCells>
  <printOptions horizontalCentered="1" verticalCentered="1"/>
  <pageMargins left="0" right="0" top="0" bottom="0" header="0" footer="0"/>
  <pageSetup paperSize="9" scale="35" firstPageNumber="0" fitToWidth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T25"/>
  <sheetViews>
    <sheetView zoomScale="76" zoomScaleNormal="76" workbookViewId="0">
      <pane ySplit="1" topLeftCell="A2" activePane="bottomLeft" state="frozen"/>
      <selection sqref="A1:XFD1048576"/>
      <selection pane="bottomLeft" activeCell="J7" sqref="J7"/>
    </sheetView>
  </sheetViews>
  <sheetFormatPr defaultRowHeight="12.75" x14ac:dyDescent="0.2"/>
  <cols>
    <col min="1" max="1" width="43.5703125" style="1" customWidth="1"/>
    <col min="2" max="2" width="10.42578125" style="2" customWidth="1"/>
    <col min="3" max="3" width="18.140625" style="3" customWidth="1"/>
    <col min="4" max="4" width="18.140625" style="4" customWidth="1"/>
    <col min="5" max="6" width="18.140625" style="3" customWidth="1"/>
    <col min="7" max="7" width="23" style="5" customWidth="1"/>
    <col min="8" max="8" width="24.5703125" style="86" customWidth="1"/>
    <col min="9" max="254" width="9.140625" style="5" customWidth="1"/>
    <col min="255" max="1022" width="9.140625" customWidth="1"/>
  </cols>
  <sheetData>
    <row r="1" spans="1:8" s="6" customFormat="1" ht="29.25" customHeight="1" x14ac:dyDescent="0.2">
      <c r="B1" s="101" t="s">
        <v>97</v>
      </c>
      <c r="C1" s="102"/>
      <c r="D1" s="102"/>
      <c r="E1" s="102"/>
      <c r="F1" s="102"/>
      <c r="G1" s="102"/>
      <c r="H1" s="81"/>
    </row>
    <row r="2" spans="1:8" s="6" customFormat="1" ht="39.75" customHeight="1" x14ac:dyDescent="0.2">
      <c r="A2" s="103" t="s">
        <v>33</v>
      </c>
      <c r="B2" s="104"/>
      <c r="C2" s="104"/>
      <c r="D2" s="104"/>
      <c r="E2" s="104"/>
      <c r="F2" s="104"/>
      <c r="G2" s="104"/>
      <c r="H2" s="82"/>
    </row>
    <row r="3" spans="1:8" s="10" customFormat="1" ht="77.25" customHeight="1" x14ac:dyDescent="0.2">
      <c r="A3" s="7" t="s">
        <v>34</v>
      </c>
      <c r="B3" s="8" t="s">
        <v>35</v>
      </c>
      <c r="C3" s="7" t="s">
        <v>36</v>
      </c>
      <c r="D3" s="9" t="s">
        <v>37</v>
      </c>
      <c r="E3" s="7" t="s">
        <v>38</v>
      </c>
      <c r="F3" s="7" t="s">
        <v>39</v>
      </c>
      <c r="G3" s="7" t="s">
        <v>71</v>
      </c>
      <c r="H3" s="83" t="s">
        <v>40</v>
      </c>
    </row>
    <row r="4" spans="1:8" s="10" customFormat="1" ht="13.5" customHeight="1" x14ac:dyDescent="0.2">
      <c r="A4" s="11">
        <v>1</v>
      </c>
      <c r="B4" s="12"/>
      <c r="C4" s="11">
        <v>2</v>
      </c>
      <c r="D4" s="13">
        <v>3</v>
      </c>
      <c r="E4" s="11">
        <v>4</v>
      </c>
      <c r="F4" s="11">
        <v>5</v>
      </c>
      <c r="G4" s="11">
        <v>6</v>
      </c>
      <c r="H4" s="84">
        <v>7</v>
      </c>
    </row>
    <row r="5" spans="1:8" s="19" customFormat="1" ht="31.5" customHeight="1" x14ac:dyDescent="0.3">
      <c r="A5" s="14" t="s">
        <v>41</v>
      </c>
      <c r="B5" s="15">
        <v>1</v>
      </c>
      <c r="C5" s="16">
        <f t="shared" ref="C5:C18" si="0">(D5*100)/87</f>
        <v>28735.632183908045</v>
      </c>
      <c r="D5" s="17">
        <v>25000</v>
      </c>
      <c r="E5" s="16">
        <f>(C5/29.3)*28</f>
        <v>27460.672394178338</v>
      </c>
      <c r="F5" s="16">
        <f t="shared" ref="F5:F11" si="1">(C5*12)+E5</f>
        <v>372288.25860107486</v>
      </c>
      <c r="G5" s="18">
        <f t="shared" ref="G5:G13" si="2">F5+(F5*30.02)/100</f>
        <v>484049.19383311755</v>
      </c>
      <c r="H5" s="24">
        <f t="shared" ref="H5:H11" si="3">G5/12</f>
        <v>40337.43281942646</v>
      </c>
    </row>
    <row r="6" spans="1:8" s="19" customFormat="1" ht="36.75" customHeight="1" x14ac:dyDescent="0.3">
      <c r="A6" s="14" t="s">
        <v>69</v>
      </c>
      <c r="B6" s="15"/>
      <c r="C6" s="16">
        <f t="shared" ref="C6" si="4">(D6*100)/87</f>
        <v>5747.1264367816093</v>
      </c>
      <c r="D6" s="17">
        <v>5000</v>
      </c>
      <c r="E6" s="16">
        <f>(C6/29.3)*28</f>
        <v>5492.1344788356673</v>
      </c>
      <c r="F6" s="16">
        <f t="shared" ref="F6" si="5">(C6*12)+E6</f>
        <v>74457.65172021497</v>
      </c>
      <c r="G6" s="18">
        <f t="shared" si="2"/>
        <v>96809.838766623507</v>
      </c>
      <c r="H6" s="24">
        <f t="shared" ref="H6" si="6">G6/12</f>
        <v>8067.4865638852925</v>
      </c>
    </row>
    <row r="7" spans="1:8" s="19" customFormat="1" ht="31.5" customHeight="1" x14ac:dyDescent="0.3">
      <c r="A7" s="14" t="s">
        <v>42</v>
      </c>
      <c r="B7" s="15">
        <v>1</v>
      </c>
      <c r="C7" s="16">
        <f t="shared" si="0"/>
        <v>18390.80459770115</v>
      </c>
      <c r="D7" s="17">
        <v>16000</v>
      </c>
      <c r="E7" s="16">
        <f>(C7/29.3)*31</f>
        <v>19457.847867874934</v>
      </c>
      <c r="F7" s="16">
        <f t="shared" si="1"/>
        <v>240147.50304028872</v>
      </c>
      <c r="G7" s="18">
        <f t="shared" si="2"/>
        <v>312239.78345298336</v>
      </c>
      <c r="H7" s="24">
        <f t="shared" si="3"/>
        <v>26019.981954415282</v>
      </c>
    </row>
    <row r="8" spans="1:8" s="19" customFormat="1" ht="31.5" customHeight="1" x14ac:dyDescent="0.3">
      <c r="A8" s="14" t="s">
        <v>43</v>
      </c>
      <c r="B8" s="15">
        <v>0.25</v>
      </c>
      <c r="C8" s="16">
        <f t="shared" si="0"/>
        <v>5747.1264367816093</v>
      </c>
      <c r="D8" s="17">
        <v>5000</v>
      </c>
      <c r="E8" s="16">
        <f>(C8/29.3)*28</f>
        <v>5492.1344788356673</v>
      </c>
      <c r="F8" s="16">
        <f t="shared" si="1"/>
        <v>74457.65172021497</v>
      </c>
      <c r="G8" s="18">
        <f t="shared" si="2"/>
        <v>96809.838766623507</v>
      </c>
      <c r="H8" s="24">
        <f t="shared" si="3"/>
        <v>8067.4865638852925</v>
      </c>
    </row>
    <row r="9" spans="1:8" s="19" customFormat="1" ht="41.25" customHeight="1" x14ac:dyDescent="0.3">
      <c r="A9" s="14" t="s">
        <v>44</v>
      </c>
      <c r="B9" s="15">
        <v>0.5</v>
      </c>
      <c r="C9" s="16">
        <f t="shared" si="0"/>
        <v>16666.666666666668</v>
      </c>
      <c r="D9" s="17">
        <v>14500</v>
      </c>
      <c r="E9" s="16">
        <f>(C9/29.3)*28</f>
        <v>15927.189988623435</v>
      </c>
      <c r="F9" s="16">
        <f t="shared" si="1"/>
        <v>215927.18998862343</v>
      </c>
      <c r="G9" s="18">
        <f t="shared" si="2"/>
        <v>280748.53242320818</v>
      </c>
      <c r="H9" s="24">
        <f t="shared" si="3"/>
        <v>23395.711035267348</v>
      </c>
    </row>
    <row r="10" spans="1:8" s="19" customFormat="1" ht="42" customHeight="1" x14ac:dyDescent="0.3">
      <c r="A10" s="14" t="s">
        <v>45</v>
      </c>
      <c r="B10" s="15">
        <v>0.25</v>
      </c>
      <c r="C10" s="16">
        <f t="shared" si="0"/>
        <v>3448.2758620689656</v>
      </c>
      <c r="D10" s="17">
        <v>3000</v>
      </c>
      <c r="E10" s="16">
        <f>(C10/29.3)*28</f>
        <v>3295.2806873014006</v>
      </c>
      <c r="F10" s="16">
        <f t="shared" si="1"/>
        <v>44674.591032128985</v>
      </c>
      <c r="G10" s="18">
        <f t="shared" si="2"/>
        <v>58085.903259974104</v>
      </c>
      <c r="H10" s="24">
        <f t="shared" si="3"/>
        <v>4840.4919383311753</v>
      </c>
    </row>
    <row r="11" spans="1:8" s="19" customFormat="1" ht="29.25" customHeight="1" x14ac:dyDescent="0.3">
      <c r="A11" s="14" t="s">
        <v>16</v>
      </c>
      <c r="B11" s="15">
        <v>1</v>
      </c>
      <c r="C11" s="16">
        <f t="shared" si="0"/>
        <v>19540.22988505747</v>
      </c>
      <c r="D11" s="17">
        <v>17000</v>
      </c>
      <c r="E11" s="16">
        <f>(C11/29.3)*28</f>
        <v>18673.257228041268</v>
      </c>
      <c r="F11" s="16">
        <f t="shared" si="1"/>
        <v>253156.01584873089</v>
      </c>
      <c r="G11" s="18">
        <f t="shared" si="2"/>
        <v>329153.45180651988</v>
      </c>
      <c r="H11" s="24">
        <f t="shared" si="3"/>
        <v>27429.454317209991</v>
      </c>
    </row>
    <row r="12" spans="1:8" s="19" customFormat="1" ht="34.5" customHeight="1" x14ac:dyDescent="0.3">
      <c r="A12" s="14" t="s">
        <v>99</v>
      </c>
      <c r="B12" s="15">
        <v>1</v>
      </c>
      <c r="C12" s="16">
        <f t="shared" si="0"/>
        <v>19540.22988505747</v>
      </c>
      <c r="D12" s="17">
        <v>17000</v>
      </c>
      <c r="E12" s="16">
        <f>((C12/29.3)*28)/12*6</f>
        <v>9336.6286140206339</v>
      </c>
      <c r="F12" s="16">
        <f>(C12*6)+E12</f>
        <v>126578.00792436545</v>
      </c>
      <c r="G12" s="18">
        <f t="shared" si="2"/>
        <v>164576.72590325994</v>
      </c>
      <c r="H12" s="24">
        <f>G12/6</f>
        <v>27429.454317209991</v>
      </c>
    </row>
    <row r="13" spans="1:8" s="19" customFormat="1" ht="45.75" customHeight="1" x14ac:dyDescent="0.3">
      <c r="A13" s="14" t="s">
        <v>98</v>
      </c>
      <c r="B13" s="15">
        <v>1</v>
      </c>
      <c r="C13" s="16">
        <f t="shared" si="0"/>
        <v>21839.080459770114</v>
      </c>
      <c r="D13" s="17">
        <v>19000</v>
      </c>
      <c r="E13" s="16">
        <f>((C13/29.3)*28)/12*6</f>
        <v>10435.055509787768</v>
      </c>
      <c r="F13" s="16">
        <f>(C13*6)+E13</f>
        <v>141469.53826840845</v>
      </c>
      <c r="G13" s="18">
        <f t="shared" si="2"/>
        <v>183938.69365658466</v>
      </c>
      <c r="H13" s="24">
        <f>G13/6</f>
        <v>30656.448942764109</v>
      </c>
    </row>
    <row r="14" spans="1:8" s="19" customFormat="1" ht="48" hidden="1" customHeight="1" x14ac:dyDescent="0.3">
      <c r="A14" s="14" t="s">
        <v>55</v>
      </c>
      <c r="B14" s="15">
        <v>0.25</v>
      </c>
      <c r="C14" s="16">
        <f t="shared" si="0"/>
        <v>0</v>
      </c>
      <c r="D14" s="17">
        <v>0</v>
      </c>
      <c r="E14" s="16">
        <f t="shared" ref="E14:E21" si="7">(C14/29.3)*28</f>
        <v>0</v>
      </c>
      <c r="F14" s="16">
        <f t="shared" ref="F14:F18" si="8">(C14*12)+E14</f>
        <v>0</v>
      </c>
      <c r="G14" s="18">
        <f t="shared" ref="G14" si="9">F14+(F14*30.2)/100</f>
        <v>0</v>
      </c>
      <c r="H14" s="24">
        <f t="shared" ref="H14:H21" si="10">G14/12</f>
        <v>0</v>
      </c>
    </row>
    <row r="15" spans="1:8" s="19" customFormat="1" ht="35.25" customHeight="1" x14ac:dyDescent="0.3">
      <c r="A15" s="14" t="s">
        <v>46</v>
      </c>
      <c r="B15" s="15">
        <v>1</v>
      </c>
      <c r="C15" s="16">
        <f t="shared" si="0"/>
        <v>13793.103448275862</v>
      </c>
      <c r="D15" s="17">
        <v>12000</v>
      </c>
      <c r="E15" s="16">
        <f t="shared" si="7"/>
        <v>13181.122749205602</v>
      </c>
      <c r="F15" s="16">
        <f t="shared" si="8"/>
        <v>178698.36412851594</v>
      </c>
      <c r="G15" s="18">
        <f t="shared" ref="G15:G22" si="11">F15+(F15*30.02)/100</f>
        <v>232343.61303989642</v>
      </c>
      <c r="H15" s="24">
        <f t="shared" si="10"/>
        <v>19361.967753324701</v>
      </c>
    </row>
    <row r="16" spans="1:8" s="19" customFormat="1" ht="27" customHeight="1" x14ac:dyDescent="0.3">
      <c r="A16" s="14" t="s">
        <v>47</v>
      </c>
      <c r="B16" s="15">
        <v>0.5</v>
      </c>
      <c r="C16" s="16">
        <f t="shared" si="0"/>
        <v>9195.4022988505749</v>
      </c>
      <c r="D16" s="17">
        <v>8000</v>
      </c>
      <c r="E16" s="16">
        <f t="shared" si="7"/>
        <v>8787.415166137067</v>
      </c>
      <c r="F16" s="16">
        <f t="shared" si="8"/>
        <v>119132.24275234397</v>
      </c>
      <c r="G16" s="18">
        <f t="shared" si="11"/>
        <v>154895.74202659761</v>
      </c>
      <c r="H16" s="24">
        <f t="shared" si="10"/>
        <v>12907.978502216467</v>
      </c>
    </row>
    <row r="17" spans="1:8" s="19" customFormat="1" ht="27" customHeight="1" x14ac:dyDescent="0.3">
      <c r="A17" s="14" t="s">
        <v>48</v>
      </c>
      <c r="B17" s="15">
        <v>0.25</v>
      </c>
      <c r="C17" s="16">
        <f t="shared" si="0"/>
        <v>2298.8505747126437</v>
      </c>
      <c r="D17" s="17">
        <v>2000</v>
      </c>
      <c r="E17" s="16">
        <f t="shared" si="7"/>
        <v>2196.8537915342667</v>
      </c>
      <c r="F17" s="16">
        <f t="shared" si="8"/>
        <v>29783.060688085992</v>
      </c>
      <c r="G17" s="18">
        <f t="shared" si="11"/>
        <v>38723.935506649403</v>
      </c>
      <c r="H17" s="24">
        <f t="shared" si="10"/>
        <v>3226.9946255541167</v>
      </c>
    </row>
    <row r="18" spans="1:8" s="19" customFormat="1" ht="27" customHeight="1" x14ac:dyDescent="0.3">
      <c r="A18" s="14" t="s">
        <v>25</v>
      </c>
      <c r="B18" s="15">
        <v>0.25</v>
      </c>
      <c r="C18" s="16">
        <f t="shared" si="0"/>
        <v>4022.9885057471265</v>
      </c>
      <c r="D18" s="17">
        <v>3500</v>
      </c>
      <c r="E18" s="16">
        <f t="shared" si="7"/>
        <v>3844.4941351849675</v>
      </c>
      <c r="F18" s="16">
        <f t="shared" si="8"/>
        <v>52120.356204150492</v>
      </c>
      <c r="G18" s="18">
        <f t="shared" si="11"/>
        <v>67766.887136636476</v>
      </c>
      <c r="H18" s="24">
        <f t="shared" si="10"/>
        <v>5647.2405947197067</v>
      </c>
    </row>
    <row r="19" spans="1:8" s="19" customFormat="1" ht="32.25" customHeight="1" x14ac:dyDescent="0.3">
      <c r="A19" s="14" t="s">
        <v>74</v>
      </c>
      <c r="B19" s="15">
        <v>0.25</v>
      </c>
      <c r="C19" s="16">
        <f t="shared" ref="C19" si="12">(D19*100)/87</f>
        <v>4597.7011494252874</v>
      </c>
      <c r="D19" s="17">
        <v>4000</v>
      </c>
      <c r="E19" s="16">
        <f t="shared" ref="E19:E20" si="13">(C19/29.3)*28</f>
        <v>4393.7075830685335</v>
      </c>
      <c r="F19" s="16">
        <f t="shared" ref="F19" si="14">(C19*12)+E19</f>
        <v>59566.121376171985</v>
      </c>
      <c r="G19" s="18">
        <f t="shared" si="11"/>
        <v>77447.871013298805</v>
      </c>
      <c r="H19" s="24">
        <f t="shared" ref="H19:H20" si="15">G19/12</f>
        <v>6453.9892511082335</v>
      </c>
    </row>
    <row r="20" spans="1:8" s="19" customFormat="1" ht="27" customHeight="1" x14ac:dyDescent="0.3">
      <c r="A20" s="14" t="s">
        <v>65</v>
      </c>
      <c r="B20" s="15">
        <v>0.25</v>
      </c>
      <c r="C20" s="16">
        <f>(D20*100)/87</f>
        <v>3448.2758620689656</v>
      </c>
      <c r="D20" s="17">
        <v>3000</v>
      </c>
      <c r="E20" s="16">
        <f t="shared" si="13"/>
        <v>3295.2806873014006</v>
      </c>
      <c r="F20" s="16">
        <f>(C20*12)+E20</f>
        <v>44674.591032128985</v>
      </c>
      <c r="G20" s="18">
        <f t="shared" si="11"/>
        <v>58085.903259974104</v>
      </c>
      <c r="H20" s="24">
        <f t="shared" si="15"/>
        <v>4840.4919383311753</v>
      </c>
    </row>
    <row r="21" spans="1:8" s="19" customFormat="1" ht="27" customHeight="1" x14ac:dyDescent="0.3">
      <c r="A21" s="14" t="s">
        <v>10</v>
      </c>
      <c r="B21" s="15">
        <v>0.5</v>
      </c>
      <c r="C21" s="16">
        <f>(D21*100)/87</f>
        <v>19540.22988505747</v>
      </c>
      <c r="D21" s="17">
        <v>17000</v>
      </c>
      <c r="E21" s="16">
        <f t="shared" si="7"/>
        <v>18673.257228041268</v>
      </c>
      <c r="F21" s="16">
        <f>(C21*12)+E21</f>
        <v>253156.01584873089</v>
      </c>
      <c r="G21" s="18">
        <f t="shared" si="11"/>
        <v>329153.45180651988</v>
      </c>
      <c r="H21" s="24">
        <f t="shared" si="10"/>
        <v>27429.454317209991</v>
      </c>
    </row>
    <row r="22" spans="1:8" s="19" customFormat="1" ht="43.5" customHeight="1" x14ac:dyDescent="0.3">
      <c r="A22" s="26" t="s">
        <v>72</v>
      </c>
      <c r="B22" s="15"/>
      <c r="C22" s="16">
        <f>(D22*100)/87</f>
        <v>3448.2758620689656</v>
      </c>
      <c r="D22" s="17">
        <v>3000</v>
      </c>
      <c r="E22" s="16">
        <f t="shared" ref="E22" si="16">(C22/29.3)*28</f>
        <v>3295.2806873014006</v>
      </c>
      <c r="F22" s="16">
        <f>(C22*12)+E22</f>
        <v>44674.591032128985</v>
      </c>
      <c r="G22" s="18">
        <f t="shared" si="11"/>
        <v>58085.903259974104</v>
      </c>
      <c r="H22" s="24">
        <f t="shared" ref="H22" si="17">G22/12</f>
        <v>4840.4919383311753</v>
      </c>
    </row>
    <row r="23" spans="1:8" s="19" customFormat="1" ht="27" customHeight="1" x14ac:dyDescent="0.3">
      <c r="A23" s="14" t="s">
        <v>49</v>
      </c>
      <c r="B23" s="66">
        <f t="shared" ref="B23:F23" si="18">SUM(B5:B22)</f>
        <v>9.25</v>
      </c>
      <c r="C23" s="16">
        <f t="shared" si="18"/>
        <v>199999.99999999997</v>
      </c>
      <c r="D23" s="16">
        <f t="shared" si="18"/>
        <v>174000</v>
      </c>
      <c r="E23" s="16">
        <f t="shared" si="18"/>
        <v>173237.61327527359</v>
      </c>
      <c r="F23" s="16">
        <f t="shared" si="18"/>
        <v>2324961.7512063077</v>
      </c>
      <c r="G23" s="16">
        <f>SUM(G5:G22)</f>
        <v>3022915.2689184407</v>
      </c>
      <c r="H23" s="85"/>
    </row>
    <row r="24" spans="1:8" ht="13.5" customHeight="1" x14ac:dyDescent="0.2">
      <c r="G24" s="5">
        <f>'фин план'!G22</f>
        <v>3022915.2689184411</v>
      </c>
    </row>
    <row r="25" spans="1:8" x14ac:dyDescent="0.2">
      <c r="G25" s="5">
        <f>G23-G24</f>
        <v>0</v>
      </c>
    </row>
  </sheetData>
  <mergeCells count="2">
    <mergeCell ref="B1:G1"/>
    <mergeCell ref="A2:G2"/>
  </mergeCells>
  <printOptions gridLines="1"/>
  <pageMargins left="0.19685039370078741" right="0.15748031496062992" top="0.15748031496062992" bottom="0.15748031496062992" header="0.51181102362204722" footer="0.51181102362204722"/>
  <pageSetup paperSize="9" scale="74" firstPageNumber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M23"/>
  <sheetViews>
    <sheetView topLeftCell="A2" zoomScale="59" zoomScaleNormal="59" workbookViewId="0">
      <pane xSplit="3" ySplit="4" topLeftCell="D6" activePane="bottomRight" state="frozen"/>
      <selection pane="topRight" activeCell="D2" sqref="D2"/>
      <selection pane="bottomLeft" activeCell="A6" sqref="A6"/>
      <selection pane="bottomRight" activeCell="K6" sqref="K6"/>
    </sheetView>
  </sheetViews>
  <sheetFormatPr defaultRowHeight="26.25" x14ac:dyDescent="0.2"/>
  <cols>
    <col min="1" max="1" width="0.85546875" style="73" customWidth="1"/>
    <col min="2" max="2" width="50.140625" style="70" customWidth="1"/>
    <col min="3" max="3" width="116.5703125" style="78" customWidth="1"/>
    <col min="4" max="4" width="35.42578125" style="80" customWidth="1"/>
    <col min="5" max="221" width="9.140625" style="73" customWidth="1"/>
    <col min="222" max="222" width="9.140625" style="72"/>
    <col min="223" max="223" width="0.85546875" style="72" customWidth="1"/>
    <col min="224" max="224" width="50.140625" style="72" customWidth="1"/>
    <col min="225" max="225" width="116.5703125" style="72" customWidth="1"/>
    <col min="226" max="226" width="27.85546875" style="72" customWidth="1"/>
    <col min="227" max="228" width="0" style="72" hidden="1" customWidth="1"/>
    <col min="229" max="477" width="9.140625" style="72" customWidth="1"/>
    <col min="478" max="478" width="9.140625" style="72"/>
    <col min="479" max="479" width="0.85546875" style="72" customWidth="1"/>
    <col min="480" max="480" width="50.140625" style="72" customWidth="1"/>
    <col min="481" max="481" width="116.5703125" style="72" customWidth="1"/>
    <col min="482" max="482" width="27.85546875" style="72" customWidth="1"/>
    <col min="483" max="484" width="0" style="72" hidden="1" customWidth="1"/>
    <col min="485" max="733" width="9.140625" style="72" customWidth="1"/>
    <col min="734" max="734" width="9.140625" style="72"/>
    <col min="735" max="735" width="0.85546875" style="72" customWidth="1"/>
    <col min="736" max="736" width="50.140625" style="72" customWidth="1"/>
    <col min="737" max="737" width="116.5703125" style="72" customWidth="1"/>
    <col min="738" max="738" width="27.85546875" style="72" customWidth="1"/>
    <col min="739" max="740" width="0" style="72" hidden="1" customWidth="1"/>
    <col min="741" max="989" width="9.140625" style="72" customWidth="1"/>
    <col min="990" max="990" width="9.140625" style="72"/>
    <col min="991" max="991" width="0.85546875" style="72" customWidth="1"/>
    <col min="992" max="992" width="50.140625" style="72" customWidth="1"/>
    <col min="993" max="993" width="116.5703125" style="72" customWidth="1"/>
    <col min="994" max="994" width="27.85546875" style="72" customWidth="1"/>
    <col min="995" max="996" width="0" style="72" hidden="1" customWidth="1"/>
    <col min="997" max="1245" width="9.140625" style="72" customWidth="1"/>
    <col min="1246" max="1246" width="9.140625" style="72"/>
    <col min="1247" max="1247" width="0.85546875" style="72" customWidth="1"/>
    <col min="1248" max="1248" width="50.140625" style="72" customWidth="1"/>
    <col min="1249" max="1249" width="116.5703125" style="72" customWidth="1"/>
    <col min="1250" max="1250" width="27.85546875" style="72" customWidth="1"/>
    <col min="1251" max="1252" width="0" style="72" hidden="1" customWidth="1"/>
    <col min="1253" max="1501" width="9.140625" style="72" customWidth="1"/>
    <col min="1502" max="1502" width="9.140625" style="72"/>
    <col min="1503" max="1503" width="0.85546875" style="72" customWidth="1"/>
    <col min="1504" max="1504" width="50.140625" style="72" customWidth="1"/>
    <col min="1505" max="1505" width="116.5703125" style="72" customWidth="1"/>
    <col min="1506" max="1506" width="27.85546875" style="72" customWidth="1"/>
    <col min="1507" max="1508" width="0" style="72" hidden="1" customWidth="1"/>
    <col min="1509" max="1757" width="9.140625" style="72" customWidth="1"/>
    <col min="1758" max="1758" width="9.140625" style="72"/>
    <col min="1759" max="1759" width="0.85546875" style="72" customWidth="1"/>
    <col min="1760" max="1760" width="50.140625" style="72" customWidth="1"/>
    <col min="1761" max="1761" width="116.5703125" style="72" customWidth="1"/>
    <col min="1762" max="1762" width="27.85546875" style="72" customWidth="1"/>
    <col min="1763" max="1764" width="0" style="72" hidden="1" customWidth="1"/>
    <col min="1765" max="2013" width="9.140625" style="72" customWidth="1"/>
    <col min="2014" max="2014" width="9.140625" style="72"/>
    <col min="2015" max="2015" width="0.85546875" style="72" customWidth="1"/>
    <col min="2016" max="2016" width="50.140625" style="72" customWidth="1"/>
    <col min="2017" max="2017" width="116.5703125" style="72" customWidth="1"/>
    <col min="2018" max="2018" width="27.85546875" style="72" customWidth="1"/>
    <col min="2019" max="2020" width="0" style="72" hidden="1" customWidth="1"/>
    <col min="2021" max="2269" width="9.140625" style="72" customWidth="1"/>
    <col min="2270" max="2270" width="9.140625" style="72"/>
    <col min="2271" max="2271" width="0.85546875" style="72" customWidth="1"/>
    <col min="2272" max="2272" width="50.140625" style="72" customWidth="1"/>
    <col min="2273" max="2273" width="116.5703125" style="72" customWidth="1"/>
    <col min="2274" max="2274" width="27.85546875" style="72" customWidth="1"/>
    <col min="2275" max="2276" width="0" style="72" hidden="1" customWidth="1"/>
    <col min="2277" max="2525" width="9.140625" style="72" customWidth="1"/>
    <col min="2526" max="2526" width="9.140625" style="72"/>
    <col min="2527" max="2527" width="0.85546875" style="72" customWidth="1"/>
    <col min="2528" max="2528" width="50.140625" style="72" customWidth="1"/>
    <col min="2529" max="2529" width="116.5703125" style="72" customWidth="1"/>
    <col min="2530" max="2530" width="27.85546875" style="72" customWidth="1"/>
    <col min="2531" max="2532" width="0" style="72" hidden="1" customWidth="1"/>
    <col min="2533" max="2781" width="9.140625" style="72" customWidth="1"/>
    <col min="2782" max="2782" width="9.140625" style="72"/>
    <col min="2783" max="2783" width="0.85546875" style="72" customWidth="1"/>
    <col min="2784" max="2784" width="50.140625" style="72" customWidth="1"/>
    <col min="2785" max="2785" width="116.5703125" style="72" customWidth="1"/>
    <col min="2786" max="2786" width="27.85546875" style="72" customWidth="1"/>
    <col min="2787" max="2788" width="0" style="72" hidden="1" customWidth="1"/>
    <col min="2789" max="3037" width="9.140625" style="72" customWidth="1"/>
    <col min="3038" max="3038" width="9.140625" style="72"/>
    <col min="3039" max="3039" width="0.85546875" style="72" customWidth="1"/>
    <col min="3040" max="3040" width="50.140625" style="72" customWidth="1"/>
    <col min="3041" max="3041" width="116.5703125" style="72" customWidth="1"/>
    <col min="3042" max="3042" width="27.85546875" style="72" customWidth="1"/>
    <col min="3043" max="3044" width="0" style="72" hidden="1" customWidth="1"/>
    <col min="3045" max="3293" width="9.140625" style="72" customWidth="1"/>
    <col min="3294" max="3294" width="9.140625" style="72"/>
    <col min="3295" max="3295" width="0.85546875" style="72" customWidth="1"/>
    <col min="3296" max="3296" width="50.140625" style="72" customWidth="1"/>
    <col min="3297" max="3297" width="116.5703125" style="72" customWidth="1"/>
    <col min="3298" max="3298" width="27.85546875" style="72" customWidth="1"/>
    <col min="3299" max="3300" width="0" style="72" hidden="1" customWidth="1"/>
    <col min="3301" max="3549" width="9.140625" style="72" customWidth="1"/>
    <col min="3550" max="3550" width="9.140625" style="72"/>
    <col min="3551" max="3551" width="0.85546875" style="72" customWidth="1"/>
    <col min="3552" max="3552" width="50.140625" style="72" customWidth="1"/>
    <col min="3553" max="3553" width="116.5703125" style="72" customWidth="1"/>
    <col min="3554" max="3554" width="27.85546875" style="72" customWidth="1"/>
    <col min="3555" max="3556" width="0" style="72" hidden="1" customWidth="1"/>
    <col min="3557" max="3805" width="9.140625" style="72" customWidth="1"/>
    <col min="3806" max="3806" width="9.140625" style="72"/>
    <col min="3807" max="3807" width="0.85546875" style="72" customWidth="1"/>
    <col min="3808" max="3808" width="50.140625" style="72" customWidth="1"/>
    <col min="3809" max="3809" width="116.5703125" style="72" customWidth="1"/>
    <col min="3810" max="3810" width="27.85546875" style="72" customWidth="1"/>
    <col min="3811" max="3812" width="0" style="72" hidden="1" customWidth="1"/>
    <col min="3813" max="4061" width="9.140625" style="72" customWidth="1"/>
    <col min="4062" max="4062" width="9.140625" style="72"/>
    <col min="4063" max="4063" width="0.85546875" style="72" customWidth="1"/>
    <col min="4064" max="4064" width="50.140625" style="72" customWidth="1"/>
    <col min="4065" max="4065" width="116.5703125" style="72" customWidth="1"/>
    <col min="4066" max="4066" width="27.85546875" style="72" customWidth="1"/>
    <col min="4067" max="4068" width="0" style="72" hidden="1" customWidth="1"/>
    <col min="4069" max="4317" width="9.140625" style="72" customWidth="1"/>
    <col min="4318" max="4318" width="9.140625" style="72"/>
    <col min="4319" max="4319" width="0.85546875" style="72" customWidth="1"/>
    <col min="4320" max="4320" width="50.140625" style="72" customWidth="1"/>
    <col min="4321" max="4321" width="116.5703125" style="72" customWidth="1"/>
    <col min="4322" max="4322" width="27.85546875" style="72" customWidth="1"/>
    <col min="4323" max="4324" width="0" style="72" hidden="1" customWidth="1"/>
    <col min="4325" max="4573" width="9.140625" style="72" customWidth="1"/>
    <col min="4574" max="4574" width="9.140625" style="72"/>
    <col min="4575" max="4575" width="0.85546875" style="72" customWidth="1"/>
    <col min="4576" max="4576" width="50.140625" style="72" customWidth="1"/>
    <col min="4577" max="4577" width="116.5703125" style="72" customWidth="1"/>
    <col min="4578" max="4578" width="27.85546875" style="72" customWidth="1"/>
    <col min="4579" max="4580" width="0" style="72" hidden="1" customWidth="1"/>
    <col min="4581" max="4829" width="9.140625" style="72" customWidth="1"/>
    <col min="4830" max="4830" width="9.140625" style="72"/>
    <col min="4831" max="4831" width="0.85546875" style="72" customWidth="1"/>
    <col min="4832" max="4832" width="50.140625" style="72" customWidth="1"/>
    <col min="4833" max="4833" width="116.5703125" style="72" customWidth="1"/>
    <col min="4834" max="4834" width="27.85546875" style="72" customWidth="1"/>
    <col min="4835" max="4836" width="0" style="72" hidden="1" customWidth="1"/>
    <col min="4837" max="5085" width="9.140625" style="72" customWidth="1"/>
    <col min="5086" max="5086" width="9.140625" style="72"/>
    <col min="5087" max="5087" width="0.85546875" style="72" customWidth="1"/>
    <col min="5088" max="5088" width="50.140625" style="72" customWidth="1"/>
    <col min="5089" max="5089" width="116.5703125" style="72" customWidth="1"/>
    <col min="5090" max="5090" width="27.85546875" style="72" customWidth="1"/>
    <col min="5091" max="5092" width="0" style="72" hidden="1" customWidth="1"/>
    <col min="5093" max="5341" width="9.140625" style="72" customWidth="1"/>
    <col min="5342" max="5342" width="9.140625" style="72"/>
    <col min="5343" max="5343" width="0.85546875" style="72" customWidth="1"/>
    <col min="5344" max="5344" width="50.140625" style="72" customWidth="1"/>
    <col min="5345" max="5345" width="116.5703125" style="72" customWidth="1"/>
    <col min="5346" max="5346" width="27.85546875" style="72" customWidth="1"/>
    <col min="5347" max="5348" width="0" style="72" hidden="1" customWidth="1"/>
    <col min="5349" max="5597" width="9.140625" style="72" customWidth="1"/>
    <col min="5598" max="5598" width="9.140625" style="72"/>
    <col min="5599" max="5599" width="0.85546875" style="72" customWidth="1"/>
    <col min="5600" max="5600" width="50.140625" style="72" customWidth="1"/>
    <col min="5601" max="5601" width="116.5703125" style="72" customWidth="1"/>
    <col min="5602" max="5602" width="27.85546875" style="72" customWidth="1"/>
    <col min="5603" max="5604" width="0" style="72" hidden="1" customWidth="1"/>
    <col min="5605" max="5853" width="9.140625" style="72" customWidth="1"/>
    <col min="5854" max="5854" width="9.140625" style="72"/>
    <col min="5855" max="5855" width="0.85546875" style="72" customWidth="1"/>
    <col min="5856" max="5856" width="50.140625" style="72" customWidth="1"/>
    <col min="5857" max="5857" width="116.5703125" style="72" customWidth="1"/>
    <col min="5858" max="5858" width="27.85546875" style="72" customWidth="1"/>
    <col min="5859" max="5860" width="0" style="72" hidden="1" customWidth="1"/>
    <col min="5861" max="6109" width="9.140625" style="72" customWidth="1"/>
    <col min="6110" max="6110" width="9.140625" style="72"/>
    <col min="6111" max="6111" width="0.85546875" style="72" customWidth="1"/>
    <col min="6112" max="6112" width="50.140625" style="72" customWidth="1"/>
    <col min="6113" max="6113" width="116.5703125" style="72" customWidth="1"/>
    <col min="6114" max="6114" width="27.85546875" style="72" customWidth="1"/>
    <col min="6115" max="6116" width="0" style="72" hidden="1" customWidth="1"/>
    <col min="6117" max="6365" width="9.140625" style="72" customWidth="1"/>
    <col min="6366" max="6366" width="9.140625" style="72"/>
    <col min="6367" max="6367" width="0.85546875" style="72" customWidth="1"/>
    <col min="6368" max="6368" width="50.140625" style="72" customWidth="1"/>
    <col min="6369" max="6369" width="116.5703125" style="72" customWidth="1"/>
    <col min="6370" max="6370" width="27.85546875" style="72" customWidth="1"/>
    <col min="6371" max="6372" width="0" style="72" hidden="1" customWidth="1"/>
    <col min="6373" max="6621" width="9.140625" style="72" customWidth="1"/>
    <col min="6622" max="6622" width="9.140625" style="72"/>
    <col min="6623" max="6623" width="0.85546875" style="72" customWidth="1"/>
    <col min="6624" max="6624" width="50.140625" style="72" customWidth="1"/>
    <col min="6625" max="6625" width="116.5703125" style="72" customWidth="1"/>
    <col min="6626" max="6626" width="27.85546875" style="72" customWidth="1"/>
    <col min="6627" max="6628" width="0" style="72" hidden="1" customWidth="1"/>
    <col min="6629" max="6877" width="9.140625" style="72" customWidth="1"/>
    <col min="6878" max="6878" width="9.140625" style="72"/>
    <col min="6879" max="6879" width="0.85546875" style="72" customWidth="1"/>
    <col min="6880" max="6880" width="50.140625" style="72" customWidth="1"/>
    <col min="6881" max="6881" width="116.5703125" style="72" customWidth="1"/>
    <col min="6882" max="6882" width="27.85546875" style="72" customWidth="1"/>
    <col min="6883" max="6884" width="0" style="72" hidden="1" customWidth="1"/>
    <col min="6885" max="7133" width="9.140625" style="72" customWidth="1"/>
    <col min="7134" max="7134" width="9.140625" style="72"/>
    <col min="7135" max="7135" width="0.85546875" style="72" customWidth="1"/>
    <col min="7136" max="7136" width="50.140625" style="72" customWidth="1"/>
    <col min="7137" max="7137" width="116.5703125" style="72" customWidth="1"/>
    <col min="7138" max="7138" width="27.85546875" style="72" customWidth="1"/>
    <col min="7139" max="7140" width="0" style="72" hidden="1" customWidth="1"/>
    <col min="7141" max="7389" width="9.140625" style="72" customWidth="1"/>
    <col min="7390" max="7390" width="9.140625" style="72"/>
    <col min="7391" max="7391" width="0.85546875" style="72" customWidth="1"/>
    <col min="7392" max="7392" width="50.140625" style="72" customWidth="1"/>
    <col min="7393" max="7393" width="116.5703125" style="72" customWidth="1"/>
    <col min="7394" max="7394" width="27.85546875" style="72" customWidth="1"/>
    <col min="7395" max="7396" width="0" style="72" hidden="1" customWidth="1"/>
    <col min="7397" max="7645" width="9.140625" style="72" customWidth="1"/>
    <col min="7646" max="7646" width="9.140625" style="72"/>
    <col min="7647" max="7647" width="0.85546875" style="72" customWidth="1"/>
    <col min="7648" max="7648" width="50.140625" style="72" customWidth="1"/>
    <col min="7649" max="7649" width="116.5703125" style="72" customWidth="1"/>
    <col min="7650" max="7650" width="27.85546875" style="72" customWidth="1"/>
    <col min="7651" max="7652" width="0" style="72" hidden="1" customWidth="1"/>
    <col min="7653" max="7901" width="9.140625" style="72" customWidth="1"/>
    <col min="7902" max="7902" width="9.140625" style="72"/>
    <col min="7903" max="7903" width="0.85546875" style="72" customWidth="1"/>
    <col min="7904" max="7904" width="50.140625" style="72" customWidth="1"/>
    <col min="7905" max="7905" width="116.5703125" style="72" customWidth="1"/>
    <col min="7906" max="7906" width="27.85546875" style="72" customWidth="1"/>
    <col min="7907" max="7908" width="0" style="72" hidden="1" customWidth="1"/>
    <col min="7909" max="8157" width="9.140625" style="72" customWidth="1"/>
    <col min="8158" max="8158" width="9.140625" style="72"/>
    <col min="8159" max="8159" width="0.85546875" style="72" customWidth="1"/>
    <col min="8160" max="8160" width="50.140625" style="72" customWidth="1"/>
    <col min="8161" max="8161" width="116.5703125" style="72" customWidth="1"/>
    <col min="8162" max="8162" width="27.85546875" style="72" customWidth="1"/>
    <col min="8163" max="8164" width="0" style="72" hidden="1" customWidth="1"/>
    <col min="8165" max="8413" width="9.140625" style="72" customWidth="1"/>
    <col min="8414" max="8414" width="9.140625" style="72"/>
    <col min="8415" max="8415" width="0.85546875" style="72" customWidth="1"/>
    <col min="8416" max="8416" width="50.140625" style="72" customWidth="1"/>
    <col min="8417" max="8417" width="116.5703125" style="72" customWidth="1"/>
    <col min="8418" max="8418" width="27.85546875" style="72" customWidth="1"/>
    <col min="8419" max="8420" width="0" style="72" hidden="1" customWidth="1"/>
    <col min="8421" max="8669" width="9.140625" style="72" customWidth="1"/>
    <col min="8670" max="8670" width="9.140625" style="72"/>
    <col min="8671" max="8671" width="0.85546875" style="72" customWidth="1"/>
    <col min="8672" max="8672" width="50.140625" style="72" customWidth="1"/>
    <col min="8673" max="8673" width="116.5703125" style="72" customWidth="1"/>
    <col min="8674" max="8674" width="27.85546875" style="72" customWidth="1"/>
    <col min="8675" max="8676" width="0" style="72" hidden="1" customWidth="1"/>
    <col min="8677" max="8925" width="9.140625" style="72" customWidth="1"/>
    <col min="8926" max="8926" width="9.140625" style="72"/>
    <col min="8927" max="8927" width="0.85546875" style="72" customWidth="1"/>
    <col min="8928" max="8928" width="50.140625" style="72" customWidth="1"/>
    <col min="8929" max="8929" width="116.5703125" style="72" customWidth="1"/>
    <col min="8930" max="8930" width="27.85546875" style="72" customWidth="1"/>
    <col min="8931" max="8932" width="0" style="72" hidden="1" customWidth="1"/>
    <col min="8933" max="9181" width="9.140625" style="72" customWidth="1"/>
    <col min="9182" max="9182" width="9.140625" style="72"/>
    <col min="9183" max="9183" width="0.85546875" style="72" customWidth="1"/>
    <col min="9184" max="9184" width="50.140625" style="72" customWidth="1"/>
    <col min="9185" max="9185" width="116.5703125" style="72" customWidth="1"/>
    <col min="9186" max="9186" width="27.85546875" style="72" customWidth="1"/>
    <col min="9187" max="9188" width="0" style="72" hidden="1" customWidth="1"/>
    <col min="9189" max="9437" width="9.140625" style="72" customWidth="1"/>
    <col min="9438" max="9438" width="9.140625" style="72"/>
    <col min="9439" max="9439" width="0.85546875" style="72" customWidth="1"/>
    <col min="9440" max="9440" width="50.140625" style="72" customWidth="1"/>
    <col min="9441" max="9441" width="116.5703125" style="72" customWidth="1"/>
    <col min="9442" max="9442" width="27.85546875" style="72" customWidth="1"/>
    <col min="9443" max="9444" width="0" style="72" hidden="1" customWidth="1"/>
    <col min="9445" max="9693" width="9.140625" style="72" customWidth="1"/>
    <col min="9694" max="9694" width="9.140625" style="72"/>
    <col min="9695" max="9695" width="0.85546875" style="72" customWidth="1"/>
    <col min="9696" max="9696" width="50.140625" style="72" customWidth="1"/>
    <col min="9697" max="9697" width="116.5703125" style="72" customWidth="1"/>
    <col min="9698" max="9698" width="27.85546875" style="72" customWidth="1"/>
    <col min="9699" max="9700" width="0" style="72" hidden="1" customWidth="1"/>
    <col min="9701" max="9949" width="9.140625" style="72" customWidth="1"/>
    <col min="9950" max="9950" width="9.140625" style="72"/>
    <col min="9951" max="9951" width="0.85546875" style="72" customWidth="1"/>
    <col min="9952" max="9952" width="50.140625" style="72" customWidth="1"/>
    <col min="9953" max="9953" width="116.5703125" style="72" customWidth="1"/>
    <col min="9954" max="9954" width="27.85546875" style="72" customWidth="1"/>
    <col min="9955" max="9956" width="0" style="72" hidden="1" customWidth="1"/>
    <col min="9957" max="10205" width="9.140625" style="72" customWidth="1"/>
    <col min="10206" max="10206" width="9.140625" style="72"/>
    <col min="10207" max="10207" width="0.85546875" style="72" customWidth="1"/>
    <col min="10208" max="10208" width="50.140625" style="72" customWidth="1"/>
    <col min="10209" max="10209" width="116.5703125" style="72" customWidth="1"/>
    <col min="10210" max="10210" width="27.85546875" style="72" customWidth="1"/>
    <col min="10211" max="10212" width="0" style="72" hidden="1" customWidth="1"/>
    <col min="10213" max="10461" width="9.140625" style="72" customWidth="1"/>
    <col min="10462" max="10462" width="9.140625" style="72"/>
    <col min="10463" max="10463" width="0.85546875" style="72" customWidth="1"/>
    <col min="10464" max="10464" width="50.140625" style="72" customWidth="1"/>
    <col min="10465" max="10465" width="116.5703125" style="72" customWidth="1"/>
    <col min="10466" max="10466" width="27.85546875" style="72" customWidth="1"/>
    <col min="10467" max="10468" width="0" style="72" hidden="1" customWidth="1"/>
    <col min="10469" max="10717" width="9.140625" style="72" customWidth="1"/>
    <col min="10718" max="10718" width="9.140625" style="72"/>
    <col min="10719" max="10719" width="0.85546875" style="72" customWidth="1"/>
    <col min="10720" max="10720" width="50.140625" style="72" customWidth="1"/>
    <col min="10721" max="10721" width="116.5703125" style="72" customWidth="1"/>
    <col min="10722" max="10722" width="27.85546875" style="72" customWidth="1"/>
    <col min="10723" max="10724" width="0" style="72" hidden="1" customWidth="1"/>
    <col min="10725" max="10973" width="9.140625" style="72" customWidth="1"/>
    <col min="10974" max="10974" width="9.140625" style="72"/>
    <col min="10975" max="10975" width="0.85546875" style="72" customWidth="1"/>
    <col min="10976" max="10976" width="50.140625" style="72" customWidth="1"/>
    <col min="10977" max="10977" width="116.5703125" style="72" customWidth="1"/>
    <col min="10978" max="10978" width="27.85546875" style="72" customWidth="1"/>
    <col min="10979" max="10980" width="0" style="72" hidden="1" customWidth="1"/>
    <col min="10981" max="11229" width="9.140625" style="72" customWidth="1"/>
    <col min="11230" max="11230" width="9.140625" style="72"/>
    <col min="11231" max="11231" width="0.85546875" style="72" customWidth="1"/>
    <col min="11232" max="11232" width="50.140625" style="72" customWidth="1"/>
    <col min="11233" max="11233" width="116.5703125" style="72" customWidth="1"/>
    <col min="11234" max="11234" width="27.85546875" style="72" customWidth="1"/>
    <col min="11235" max="11236" width="0" style="72" hidden="1" customWidth="1"/>
    <col min="11237" max="11485" width="9.140625" style="72" customWidth="1"/>
    <col min="11486" max="11486" width="9.140625" style="72"/>
    <col min="11487" max="11487" width="0.85546875" style="72" customWidth="1"/>
    <col min="11488" max="11488" width="50.140625" style="72" customWidth="1"/>
    <col min="11489" max="11489" width="116.5703125" style="72" customWidth="1"/>
    <col min="11490" max="11490" width="27.85546875" style="72" customWidth="1"/>
    <col min="11491" max="11492" width="0" style="72" hidden="1" customWidth="1"/>
    <col min="11493" max="11741" width="9.140625" style="72" customWidth="1"/>
    <col min="11742" max="11742" width="9.140625" style="72"/>
    <col min="11743" max="11743" width="0.85546875" style="72" customWidth="1"/>
    <col min="11744" max="11744" width="50.140625" style="72" customWidth="1"/>
    <col min="11745" max="11745" width="116.5703125" style="72" customWidth="1"/>
    <col min="11746" max="11746" width="27.85546875" style="72" customWidth="1"/>
    <col min="11747" max="11748" width="0" style="72" hidden="1" customWidth="1"/>
    <col min="11749" max="11997" width="9.140625" style="72" customWidth="1"/>
    <col min="11998" max="11998" width="9.140625" style="72"/>
    <col min="11999" max="11999" width="0.85546875" style="72" customWidth="1"/>
    <col min="12000" max="12000" width="50.140625" style="72" customWidth="1"/>
    <col min="12001" max="12001" width="116.5703125" style="72" customWidth="1"/>
    <col min="12002" max="12002" width="27.85546875" style="72" customWidth="1"/>
    <col min="12003" max="12004" width="0" style="72" hidden="1" customWidth="1"/>
    <col min="12005" max="12253" width="9.140625" style="72" customWidth="1"/>
    <col min="12254" max="12254" width="9.140625" style="72"/>
    <col min="12255" max="12255" width="0.85546875" style="72" customWidth="1"/>
    <col min="12256" max="12256" width="50.140625" style="72" customWidth="1"/>
    <col min="12257" max="12257" width="116.5703125" style="72" customWidth="1"/>
    <col min="12258" max="12258" width="27.85546875" style="72" customWidth="1"/>
    <col min="12259" max="12260" width="0" style="72" hidden="1" customWidth="1"/>
    <col min="12261" max="12509" width="9.140625" style="72" customWidth="1"/>
    <col min="12510" max="12510" width="9.140625" style="72"/>
    <col min="12511" max="12511" width="0.85546875" style="72" customWidth="1"/>
    <col min="12512" max="12512" width="50.140625" style="72" customWidth="1"/>
    <col min="12513" max="12513" width="116.5703125" style="72" customWidth="1"/>
    <col min="12514" max="12514" width="27.85546875" style="72" customWidth="1"/>
    <col min="12515" max="12516" width="0" style="72" hidden="1" customWidth="1"/>
    <col min="12517" max="12765" width="9.140625" style="72" customWidth="1"/>
    <col min="12766" max="12766" width="9.140625" style="72"/>
    <col min="12767" max="12767" width="0.85546875" style="72" customWidth="1"/>
    <col min="12768" max="12768" width="50.140625" style="72" customWidth="1"/>
    <col min="12769" max="12769" width="116.5703125" style="72" customWidth="1"/>
    <col min="12770" max="12770" width="27.85546875" style="72" customWidth="1"/>
    <col min="12771" max="12772" width="0" style="72" hidden="1" customWidth="1"/>
    <col min="12773" max="13021" width="9.140625" style="72" customWidth="1"/>
    <col min="13022" max="13022" width="9.140625" style="72"/>
    <col min="13023" max="13023" width="0.85546875" style="72" customWidth="1"/>
    <col min="13024" max="13024" width="50.140625" style="72" customWidth="1"/>
    <col min="13025" max="13025" width="116.5703125" style="72" customWidth="1"/>
    <col min="13026" max="13026" width="27.85546875" style="72" customWidth="1"/>
    <col min="13027" max="13028" width="0" style="72" hidden="1" customWidth="1"/>
    <col min="13029" max="13277" width="9.140625" style="72" customWidth="1"/>
    <col min="13278" max="13278" width="9.140625" style="72"/>
    <col min="13279" max="13279" width="0.85546875" style="72" customWidth="1"/>
    <col min="13280" max="13280" width="50.140625" style="72" customWidth="1"/>
    <col min="13281" max="13281" width="116.5703125" style="72" customWidth="1"/>
    <col min="13282" max="13282" width="27.85546875" style="72" customWidth="1"/>
    <col min="13283" max="13284" width="0" style="72" hidden="1" customWidth="1"/>
    <col min="13285" max="13533" width="9.140625" style="72" customWidth="1"/>
    <col min="13534" max="13534" width="9.140625" style="72"/>
    <col min="13535" max="13535" width="0.85546875" style="72" customWidth="1"/>
    <col min="13536" max="13536" width="50.140625" style="72" customWidth="1"/>
    <col min="13537" max="13537" width="116.5703125" style="72" customWidth="1"/>
    <col min="13538" max="13538" width="27.85546875" style="72" customWidth="1"/>
    <col min="13539" max="13540" width="0" style="72" hidden="1" customWidth="1"/>
    <col min="13541" max="13789" width="9.140625" style="72" customWidth="1"/>
    <col min="13790" max="13790" width="9.140625" style="72"/>
    <col min="13791" max="13791" width="0.85546875" style="72" customWidth="1"/>
    <col min="13792" max="13792" width="50.140625" style="72" customWidth="1"/>
    <col min="13793" max="13793" width="116.5703125" style="72" customWidth="1"/>
    <col min="13794" max="13794" width="27.85546875" style="72" customWidth="1"/>
    <col min="13795" max="13796" width="0" style="72" hidden="1" customWidth="1"/>
    <col min="13797" max="14045" width="9.140625" style="72" customWidth="1"/>
    <col min="14046" max="14046" width="9.140625" style="72"/>
    <col min="14047" max="14047" width="0.85546875" style="72" customWidth="1"/>
    <col min="14048" max="14048" width="50.140625" style="72" customWidth="1"/>
    <col min="14049" max="14049" width="116.5703125" style="72" customWidth="1"/>
    <col min="14050" max="14050" width="27.85546875" style="72" customWidth="1"/>
    <col min="14051" max="14052" width="0" style="72" hidden="1" customWidth="1"/>
    <col min="14053" max="14301" width="9.140625" style="72" customWidth="1"/>
    <col min="14302" max="14302" width="9.140625" style="72"/>
    <col min="14303" max="14303" width="0.85546875" style="72" customWidth="1"/>
    <col min="14304" max="14304" width="50.140625" style="72" customWidth="1"/>
    <col min="14305" max="14305" width="116.5703125" style="72" customWidth="1"/>
    <col min="14306" max="14306" width="27.85546875" style="72" customWidth="1"/>
    <col min="14307" max="14308" width="0" style="72" hidden="1" customWidth="1"/>
    <col min="14309" max="14557" width="9.140625" style="72" customWidth="1"/>
    <col min="14558" max="14558" width="9.140625" style="72"/>
    <col min="14559" max="14559" width="0.85546875" style="72" customWidth="1"/>
    <col min="14560" max="14560" width="50.140625" style="72" customWidth="1"/>
    <col min="14561" max="14561" width="116.5703125" style="72" customWidth="1"/>
    <col min="14562" max="14562" width="27.85546875" style="72" customWidth="1"/>
    <col min="14563" max="14564" width="0" style="72" hidden="1" customWidth="1"/>
    <col min="14565" max="14813" width="9.140625" style="72" customWidth="1"/>
    <col min="14814" max="14814" width="9.140625" style="72"/>
    <col min="14815" max="14815" width="0.85546875" style="72" customWidth="1"/>
    <col min="14816" max="14816" width="50.140625" style="72" customWidth="1"/>
    <col min="14817" max="14817" width="116.5703125" style="72" customWidth="1"/>
    <col min="14818" max="14818" width="27.85546875" style="72" customWidth="1"/>
    <col min="14819" max="14820" width="0" style="72" hidden="1" customWidth="1"/>
    <col min="14821" max="15069" width="9.140625" style="72" customWidth="1"/>
    <col min="15070" max="15070" width="9.140625" style="72"/>
    <col min="15071" max="15071" width="0.85546875" style="72" customWidth="1"/>
    <col min="15072" max="15072" width="50.140625" style="72" customWidth="1"/>
    <col min="15073" max="15073" width="116.5703125" style="72" customWidth="1"/>
    <col min="15074" max="15074" width="27.85546875" style="72" customWidth="1"/>
    <col min="15075" max="15076" width="0" style="72" hidden="1" customWidth="1"/>
    <col min="15077" max="15325" width="9.140625" style="72" customWidth="1"/>
    <col min="15326" max="15326" width="9.140625" style="72"/>
    <col min="15327" max="15327" width="0.85546875" style="72" customWidth="1"/>
    <col min="15328" max="15328" width="50.140625" style="72" customWidth="1"/>
    <col min="15329" max="15329" width="116.5703125" style="72" customWidth="1"/>
    <col min="15330" max="15330" width="27.85546875" style="72" customWidth="1"/>
    <col min="15331" max="15332" width="0" style="72" hidden="1" customWidth="1"/>
    <col min="15333" max="15581" width="9.140625" style="72" customWidth="1"/>
    <col min="15582" max="15582" width="9.140625" style="72"/>
    <col min="15583" max="15583" width="0.85546875" style="72" customWidth="1"/>
    <col min="15584" max="15584" width="50.140625" style="72" customWidth="1"/>
    <col min="15585" max="15585" width="116.5703125" style="72" customWidth="1"/>
    <col min="15586" max="15586" width="27.85546875" style="72" customWidth="1"/>
    <col min="15587" max="15588" width="0" style="72" hidden="1" customWidth="1"/>
    <col min="15589" max="15837" width="9.140625" style="72" customWidth="1"/>
    <col min="15838" max="15838" width="9.140625" style="72"/>
    <col min="15839" max="15839" width="0.85546875" style="72" customWidth="1"/>
    <col min="15840" max="15840" width="50.140625" style="72" customWidth="1"/>
    <col min="15841" max="15841" width="116.5703125" style="72" customWidth="1"/>
    <col min="15842" max="15842" width="27.85546875" style="72" customWidth="1"/>
    <col min="15843" max="15844" width="0" style="72" hidden="1" customWidth="1"/>
    <col min="15845" max="16093" width="9.140625" style="72" customWidth="1"/>
    <col min="16094" max="16094" width="9.140625" style="72"/>
    <col min="16095" max="16095" width="0.85546875" style="72" customWidth="1"/>
    <col min="16096" max="16096" width="50.140625" style="72" customWidth="1"/>
    <col min="16097" max="16097" width="116.5703125" style="72" customWidth="1"/>
    <col min="16098" max="16098" width="27.85546875" style="72" customWidth="1"/>
    <col min="16099" max="16100" width="0" style="72" hidden="1" customWidth="1"/>
    <col min="16101" max="16349" width="9.140625" style="72" customWidth="1"/>
    <col min="16350" max="16384" width="9.140625" style="72"/>
  </cols>
  <sheetData>
    <row r="1" spans="1:221" s="70" customFormat="1" x14ac:dyDescent="0.2">
      <c r="C1" s="76"/>
      <c r="D1" s="25"/>
    </row>
    <row r="2" spans="1:221" s="70" customFormat="1" x14ac:dyDescent="0.2">
      <c r="C2" s="76"/>
      <c r="D2" s="25"/>
    </row>
    <row r="3" spans="1:221" s="70" customFormat="1" ht="60" customHeight="1" x14ac:dyDescent="0.2">
      <c r="B3" s="106" t="s">
        <v>100</v>
      </c>
      <c r="C3" s="106"/>
      <c r="D3" s="25"/>
    </row>
    <row r="4" spans="1:221" s="70" customFormat="1" x14ac:dyDescent="0.2">
      <c r="C4" s="76"/>
      <c r="D4" s="25"/>
    </row>
    <row r="5" spans="1:221" s="70" customFormat="1" ht="52.5" x14ac:dyDescent="0.2">
      <c r="B5" s="71" t="s">
        <v>50</v>
      </c>
      <c r="C5" s="75" t="s">
        <v>51</v>
      </c>
      <c r="D5" s="67" t="s">
        <v>67</v>
      </c>
    </row>
    <row r="6" spans="1:221" ht="54.75" customHeight="1" x14ac:dyDescent="0.2">
      <c r="A6" s="72"/>
      <c r="B6" s="107" t="str">
        <f>'[1]фин план'!A11</f>
        <v>тех. обслуживание и ремонт жилого здания</v>
      </c>
      <c r="C6" s="75" t="s">
        <v>101</v>
      </c>
      <c r="D6" s="79" t="s">
        <v>102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</row>
    <row r="7" spans="1:221" ht="54.75" customHeight="1" x14ac:dyDescent="0.2">
      <c r="A7" s="72"/>
      <c r="B7" s="108"/>
      <c r="C7" s="75" t="s">
        <v>76</v>
      </c>
      <c r="D7" s="79" t="s">
        <v>85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</row>
    <row r="8" spans="1:221" ht="71.25" customHeight="1" x14ac:dyDescent="0.2">
      <c r="A8" s="72"/>
      <c r="B8" s="108"/>
      <c r="C8" s="75" t="s">
        <v>103</v>
      </c>
      <c r="D8" s="79" t="s">
        <v>102</v>
      </c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</row>
    <row r="9" spans="1:221" ht="127.5" customHeight="1" x14ac:dyDescent="0.2">
      <c r="A9" s="72"/>
      <c r="B9" s="109" t="str">
        <f>'[1]фин план'!A12</f>
        <v>тех. обслуживание и ремонт систем водоснабжения и канализования</v>
      </c>
      <c r="C9" s="75" t="s">
        <v>104</v>
      </c>
      <c r="D9" s="79" t="s">
        <v>87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</row>
    <row r="10" spans="1:221" ht="46.5" customHeight="1" x14ac:dyDescent="0.2">
      <c r="A10" s="72"/>
      <c r="B10" s="109"/>
      <c r="C10" s="75" t="s">
        <v>78</v>
      </c>
      <c r="D10" s="79" t="s">
        <v>84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</row>
    <row r="11" spans="1:221" ht="48.75" customHeight="1" x14ac:dyDescent="0.2">
      <c r="A11" s="72"/>
      <c r="B11" s="109"/>
      <c r="C11" s="75" t="s">
        <v>83</v>
      </c>
      <c r="D11" s="79" t="s">
        <v>84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</row>
    <row r="12" spans="1:221" ht="49.5" customHeight="1" x14ac:dyDescent="0.2">
      <c r="A12" s="72"/>
      <c r="B12" s="109"/>
      <c r="C12" s="75" t="s">
        <v>105</v>
      </c>
      <c r="D12" s="79" t="s">
        <v>85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</row>
    <row r="13" spans="1:221" ht="95.25" customHeight="1" x14ac:dyDescent="0.2">
      <c r="A13" s="72"/>
      <c r="B13" s="110" t="str">
        <f>'фин план'!A14</f>
        <v>тех. обслуживание и ремонт центрального отопления</v>
      </c>
      <c r="C13" s="75" t="s">
        <v>79</v>
      </c>
      <c r="D13" s="79" t="s">
        <v>88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</row>
    <row r="14" spans="1:221" ht="89.25" customHeight="1" x14ac:dyDescent="0.2">
      <c r="B14" s="109"/>
      <c r="C14" s="75" t="s">
        <v>106</v>
      </c>
      <c r="D14" s="79" t="s">
        <v>85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</row>
    <row r="15" spans="1:221" ht="77.25" customHeight="1" x14ac:dyDescent="0.2">
      <c r="B15" s="109"/>
      <c r="C15" s="75" t="s">
        <v>80</v>
      </c>
      <c r="D15" s="79" t="s">
        <v>84</v>
      </c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</row>
    <row r="16" spans="1:221" ht="56.25" customHeight="1" x14ac:dyDescent="0.2">
      <c r="B16" s="109"/>
      <c r="C16" s="75" t="s">
        <v>81</v>
      </c>
      <c r="D16" s="79" t="s">
        <v>86</v>
      </c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</row>
    <row r="17" spans="1:221" ht="87" customHeight="1" x14ac:dyDescent="0.2">
      <c r="B17" s="105" t="s">
        <v>52</v>
      </c>
      <c r="C17" s="75" t="s">
        <v>107</v>
      </c>
      <c r="D17" s="79" t="s">
        <v>108</v>
      </c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</row>
    <row r="18" spans="1:221" ht="55.5" customHeight="1" x14ac:dyDescent="0.2">
      <c r="B18" s="105"/>
      <c r="C18" s="75" t="s">
        <v>109</v>
      </c>
      <c r="D18" s="79" t="s">
        <v>84</v>
      </c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</row>
    <row r="19" spans="1:221" ht="49.5" customHeight="1" x14ac:dyDescent="0.2">
      <c r="B19" s="105"/>
      <c r="C19" s="75" t="s">
        <v>110</v>
      </c>
      <c r="D19" s="79" t="s">
        <v>89</v>
      </c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</row>
    <row r="20" spans="1:221" ht="106.5" customHeight="1" x14ac:dyDescent="0.2">
      <c r="B20" s="105"/>
      <c r="C20" s="75" t="s">
        <v>77</v>
      </c>
      <c r="D20" s="79" t="s">
        <v>88</v>
      </c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</row>
    <row r="21" spans="1:221" ht="102" customHeight="1" x14ac:dyDescent="0.2">
      <c r="B21" s="68" t="str">
        <f>'[1]фин план'!A13</f>
        <v>тех. обслуживание и ремонт электрических сетей и электрооборудования</v>
      </c>
      <c r="C21" s="75" t="s">
        <v>111</v>
      </c>
      <c r="D21" s="79" t="s">
        <v>90</v>
      </c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</row>
    <row r="22" spans="1:221" ht="74.25" customHeight="1" x14ac:dyDescent="0.2">
      <c r="A22" s="74"/>
      <c r="B22" s="69" t="s">
        <v>8</v>
      </c>
      <c r="C22" s="77" t="s">
        <v>82</v>
      </c>
      <c r="D22" s="79" t="s">
        <v>91</v>
      </c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</row>
    <row r="23" spans="1:221" ht="75.75" customHeight="1" x14ac:dyDescent="0.2">
      <c r="B23" s="69" t="str">
        <f>'[1]фин план'!A17</f>
        <v>тех. обслуживание и ремонт  лифтов</v>
      </c>
      <c r="C23" s="75" t="s">
        <v>112</v>
      </c>
      <c r="D23" s="79" t="s">
        <v>113</v>
      </c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</row>
  </sheetData>
  <mergeCells count="5">
    <mergeCell ref="B17:B20"/>
    <mergeCell ref="B3:C3"/>
    <mergeCell ref="B6:B8"/>
    <mergeCell ref="B9:B12"/>
    <mergeCell ref="B13:B16"/>
  </mergeCells>
  <printOptions gridLines="1"/>
  <pageMargins left="0.15748031496062992" right="0.23622047244094491" top="0.15748031496062992" bottom="0.15748031496062992" header="0.51181102362204722" footer="0.51181102362204722"/>
  <pageSetup paperSize="9" scale="50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I27" sqref="I2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фин план</vt:lpstr>
      <vt:lpstr>штатное расписание</vt:lpstr>
      <vt:lpstr>план работ</vt:lpstr>
      <vt:lpstr>Лист1</vt:lpstr>
      <vt:lpstr>Лист2</vt:lpstr>
      <vt:lpstr>Лист3</vt:lpstr>
      <vt:lpstr>Лист4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revision>1</cp:revision>
  <cp:lastPrinted>2022-07-22T06:29:23Z</cp:lastPrinted>
  <dcterms:created xsi:type="dcterms:W3CDTF">1996-10-09T02:32:33Z</dcterms:created>
  <dcterms:modified xsi:type="dcterms:W3CDTF">2022-07-22T06:31:31Z</dcterms:modified>
</cp:coreProperties>
</file>